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dunn\OneDrive\Desktop\"/>
    </mc:Choice>
  </mc:AlternateContent>
  <xr:revisionPtr revIDLastSave="0" documentId="13_ncr:1_{EF6C9E6D-548B-4D80-AD70-E2697564E542}" xr6:coauthVersionLast="47" xr6:coauthVersionMax="47" xr10:uidLastSave="{00000000-0000-0000-0000-000000000000}"/>
  <bookViews>
    <workbookView xWindow="-15" yWindow="0" windowWidth="9795" windowHeight="12930" firstSheet="56" activeTab="57" xr2:uid="{4F49F8AB-67A3-47D2-BEA7-B9E795101364}"/>
  </bookViews>
  <sheets>
    <sheet name="Schedule" sheetId="111" r:id="rId1"/>
    <sheet name="2023_Trains" sheetId="113" r:id="rId2"/>
    <sheet name="Sheet2" sheetId="181" r:id="rId3"/>
    <sheet name="Membership Schedule" sheetId="112" r:id="rId4"/>
    <sheet name="Master-2" sheetId="130" r:id="rId5"/>
    <sheet name="Master-3" sheetId="141" r:id="rId6"/>
    <sheet name="Master-4" sheetId="144" r:id="rId7"/>
    <sheet name="12-16" sheetId="182" r:id="rId8"/>
    <sheet name="12-10" sheetId="180" r:id="rId9"/>
    <sheet name="12-09" sheetId="179" r:id="rId10"/>
    <sheet name="12-03" sheetId="178" r:id="rId11"/>
    <sheet name="12-02" sheetId="173" r:id="rId12"/>
    <sheet name="11-17" sheetId="177" r:id="rId13"/>
    <sheet name="11-11" sheetId="176" r:id="rId14"/>
    <sheet name="11-08" sheetId="175" r:id="rId15"/>
    <sheet name="10-28" sheetId="174" r:id="rId16"/>
    <sheet name="10-27" sheetId="172" r:id="rId17"/>
    <sheet name="10-21" sheetId="171" r:id="rId18"/>
    <sheet name="10-14" sheetId="169" r:id="rId19"/>
    <sheet name="09-22" sheetId="168" r:id="rId20"/>
    <sheet name="09-17" sheetId="167" r:id="rId21"/>
    <sheet name="09-13" sheetId="166" r:id="rId22"/>
    <sheet name="09-09" sheetId="165" r:id="rId23"/>
    <sheet name="09-08" sheetId="164" r:id="rId24"/>
    <sheet name="08-25" sheetId="163" r:id="rId25"/>
    <sheet name="08-16" sheetId="162" r:id="rId26"/>
    <sheet name="08-11" sheetId="161" r:id="rId27"/>
    <sheet name="08-05" sheetId="160" r:id="rId28"/>
    <sheet name="07-28" sheetId="159" r:id="rId29"/>
    <sheet name="07-23" sheetId="158" r:id="rId30"/>
    <sheet name="07-19" sheetId="157" r:id="rId31"/>
    <sheet name="07-14" sheetId="156" r:id="rId32"/>
    <sheet name="07-01" sheetId="155" r:id="rId33"/>
    <sheet name="06-23" sheetId="154" r:id="rId34"/>
    <sheet name="06-14" sheetId="152" r:id="rId35"/>
    <sheet name="06-11" sheetId="151" r:id="rId36"/>
    <sheet name="06-09" sheetId="150" r:id="rId37"/>
    <sheet name="06-03" sheetId="149" r:id="rId38"/>
    <sheet name="05-26" sheetId="142" r:id="rId39"/>
    <sheet name="05-21new" sheetId="139" r:id="rId40"/>
    <sheet name="05-21" sheetId="136" r:id="rId41"/>
    <sheet name="05-20" sheetId="135" r:id="rId42"/>
    <sheet name="05-17" sheetId="134" r:id="rId43"/>
    <sheet name="05-12" sheetId="133" r:id="rId44"/>
    <sheet name="05-06" sheetId="132" r:id="rId45"/>
    <sheet name="04-23" sheetId="127" r:id="rId46"/>
    <sheet name="Sheet4" sheetId="131" r:id="rId47"/>
    <sheet name="04-21" sheetId="126" r:id="rId48"/>
    <sheet name="04-12" sheetId="125" r:id="rId49"/>
    <sheet name="04-02" sheetId="123" r:id="rId50"/>
    <sheet name="04-01" sheetId="122" r:id="rId51"/>
    <sheet name="03-31" sheetId="120" r:id="rId52"/>
    <sheet name="02-01" sheetId="105" r:id="rId53"/>
    <sheet name="Blank Sheet" sheetId="53" r:id="rId54"/>
    <sheet name="By Theme" sheetId="121" r:id="rId55"/>
    <sheet name="Sheet1" sheetId="124" r:id="rId56"/>
    <sheet name="list2" sheetId="33" r:id="rId57"/>
    <sheet name="DATA_Lists" sheetId="22" r:id="rId58"/>
    <sheet name="Revisions" sheetId="106" r:id="rId59"/>
    <sheet name="Old 2023_Trains" sheetId="110" r:id="rId60"/>
    <sheet name="Duplicate Master" sheetId="119" r:id="rId61"/>
    <sheet name="Old Master" sheetId="67" r:id="rId62"/>
    <sheet name="Master " sheetId="118" r:id="rId63"/>
  </sheets>
  <externalReferences>
    <externalReference r:id="rId64"/>
  </externalReferences>
  <definedNames>
    <definedName name="_xlnm.Print_Area" localSheetId="52">'02-01'!$A$1:$M$56</definedName>
    <definedName name="_xlnm.Print_Area" localSheetId="59">'Old 2023_Trains'!$A$1:$N$58</definedName>
    <definedName name="_xlnm.Print_Area" localSheetId="61">'Old Master'!$B$1:$M$56</definedName>
    <definedName name="Weekly">[1]Fixed!$K$25:$M$31</definedName>
  </definedName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46" i="182" l="1"/>
  <c r="H45" i="182"/>
  <c r="D28" i="182"/>
  <c r="D29" i="182" s="1"/>
  <c r="L28" i="182"/>
  <c r="J28" i="182"/>
  <c r="H28" i="182"/>
  <c r="F28" i="182"/>
  <c r="L17" i="182"/>
  <c r="J17" i="182"/>
  <c r="H17" i="182"/>
  <c r="F17" i="182"/>
  <c r="D17" i="182"/>
  <c r="L16" i="182"/>
  <c r="J16" i="182"/>
  <c r="H16" i="182"/>
  <c r="F16" i="182"/>
  <c r="D16" i="182"/>
  <c r="L15" i="182"/>
  <c r="J15" i="182"/>
  <c r="H15" i="182"/>
  <c r="F15" i="182"/>
  <c r="D15" i="182"/>
  <c r="L14" i="182"/>
  <c r="J14" i="182"/>
  <c r="H14" i="182"/>
  <c r="F14" i="182"/>
  <c r="D14" i="182"/>
  <c r="L13" i="182"/>
  <c r="J13" i="182"/>
  <c r="H13" i="182"/>
  <c r="F13" i="182"/>
  <c r="D13" i="182"/>
  <c r="L12" i="182"/>
  <c r="J12" i="182"/>
  <c r="H12" i="182"/>
  <c r="F12" i="182"/>
  <c r="D12" i="182"/>
  <c r="L11" i="182"/>
  <c r="J11" i="182"/>
  <c r="H11" i="182"/>
  <c r="F11" i="182"/>
  <c r="D11" i="182"/>
  <c r="L10" i="182"/>
  <c r="J10" i="182"/>
  <c r="H10" i="182"/>
  <c r="F10" i="182"/>
  <c r="D10" i="182"/>
  <c r="L6" i="182"/>
  <c r="L7" i="182" s="1"/>
  <c r="J6" i="182"/>
  <c r="J7" i="182" s="1"/>
  <c r="H6" i="182"/>
  <c r="H7" i="182" s="1"/>
  <c r="F6" i="182"/>
  <c r="F7" i="182" s="1"/>
  <c r="D6" i="182"/>
  <c r="D7" i="182" s="1"/>
  <c r="H4" i="182"/>
  <c r="M3" i="182"/>
  <c r="M59" i="181"/>
  <c r="R17" i="181"/>
  <c r="R16" i="181"/>
  <c r="R15" i="181"/>
  <c r="R14" i="181"/>
  <c r="R13" i="181"/>
  <c r="R12" i="181"/>
  <c r="R11" i="181"/>
  <c r="R9" i="181"/>
  <c r="R7" i="181"/>
  <c r="R8" i="181"/>
  <c r="R10" i="181"/>
  <c r="Q16" i="181"/>
  <c r="S16" i="181" s="1"/>
  <c r="Q12" i="181"/>
  <c r="S12" i="181" s="1"/>
  <c r="Q7" i="181"/>
  <c r="Q17" i="181"/>
  <c r="Q13" i="181"/>
  <c r="Q8" i="181"/>
  <c r="S8" i="181" s="1"/>
  <c r="Q11" i="181"/>
  <c r="S11" i="181" s="1"/>
  <c r="Q9" i="181"/>
  <c r="Q15" i="181"/>
  <c r="S15" i="181" s="1"/>
  <c r="Q14" i="181"/>
  <c r="Q10" i="181"/>
  <c r="S10" i="181" s="1"/>
  <c r="M60" i="181"/>
  <c r="L60" i="181"/>
  <c r="D60" i="181"/>
  <c r="L59" i="181"/>
  <c r="D59" i="181"/>
  <c r="M58" i="181"/>
  <c r="L58" i="181"/>
  <c r="D58" i="181"/>
  <c r="M57" i="181"/>
  <c r="L57" i="181"/>
  <c r="D57" i="181"/>
  <c r="M56" i="181"/>
  <c r="L56" i="181"/>
  <c r="D56" i="181"/>
  <c r="M55" i="181"/>
  <c r="L55" i="181"/>
  <c r="D55" i="181"/>
  <c r="M54" i="181"/>
  <c r="L54" i="181"/>
  <c r="D54" i="181"/>
  <c r="M53" i="181"/>
  <c r="L53" i="181"/>
  <c r="D53" i="181"/>
  <c r="M52" i="181"/>
  <c r="L52" i="181"/>
  <c r="D52" i="181"/>
  <c r="M51" i="181"/>
  <c r="L51" i="181"/>
  <c r="D51" i="181"/>
  <c r="M50" i="181"/>
  <c r="L50" i="181"/>
  <c r="D50" i="181"/>
  <c r="M49" i="181"/>
  <c r="L49" i="181"/>
  <c r="D49" i="181"/>
  <c r="M48" i="181"/>
  <c r="L48" i="181"/>
  <c r="D48" i="181"/>
  <c r="M47" i="181"/>
  <c r="L47" i="181"/>
  <c r="D47" i="181"/>
  <c r="M46" i="181"/>
  <c r="L46" i="181"/>
  <c r="D46" i="181"/>
  <c r="M45" i="181"/>
  <c r="L45" i="181"/>
  <c r="D45" i="181"/>
  <c r="M44" i="181"/>
  <c r="L44" i="181"/>
  <c r="D44" i="181"/>
  <c r="M43" i="181"/>
  <c r="L43" i="181"/>
  <c r="D43" i="181"/>
  <c r="M42" i="181"/>
  <c r="L42" i="181"/>
  <c r="D42" i="181"/>
  <c r="M41" i="181"/>
  <c r="L41" i="181"/>
  <c r="D41" i="181"/>
  <c r="M40" i="181"/>
  <c r="L40" i="181"/>
  <c r="D40" i="181"/>
  <c r="M39" i="181"/>
  <c r="L39" i="181"/>
  <c r="D39" i="181"/>
  <c r="M38" i="181"/>
  <c r="L38" i="181"/>
  <c r="D38" i="181"/>
  <c r="M37" i="181"/>
  <c r="L37" i="181"/>
  <c r="D37" i="181"/>
  <c r="M36" i="181"/>
  <c r="L36" i="181"/>
  <c r="D36" i="181"/>
  <c r="M35" i="181"/>
  <c r="L35" i="181"/>
  <c r="D35" i="181"/>
  <c r="M34" i="181"/>
  <c r="L34" i="181"/>
  <c r="D34" i="181"/>
  <c r="M33" i="181"/>
  <c r="L33" i="181"/>
  <c r="D33" i="181"/>
  <c r="M32" i="181"/>
  <c r="L32" i="181"/>
  <c r="D32" i="181"/>
  <c r="M31" i="181"/>
  <c r="L31" i="181"/>
  <c r="D31" i="181"/>
  <c r="M30" i="181"/>
  <c r="L30" i="181"/>
  <c r="D30" i="181"/>
  <c r="M29" i="181"/>
  <c r="L29" i="181"/>
  <c r="D29" i="181"/>
  <c r="M28" i="181"/>
  <c r="L28" i="181"/>
  <c r="D28" i="181"/>
  <c r="M27" i="181"/>
  <c r="L27" i="181"/>
  <c r="D27" i="181"/>
  <c r="M26" i="181"/>
  <c r="L26" i="181"/>
  <c r="D26" i="181"/>
  <c r="M25" i="181"/>
  <c r="L25" i="181"/>
  <c r="D25" i="181"/>
  <c r="M24" i="181"/>
  <c r="L24" i="181"/>
  <c r="D24" i="181"/>
  <c r="M23" i="181"/>
  <c r="L23" i="181"/>
  <c r="D23" i="181"/>
  <c r="M22" i="181"/>
  <c r="L22" i="181"/>
  <c r="D22" i="181"/>
  <c r="M21" i="181"/>
  <c r="L21" i="181"/>
  <c r="D21" i="181"/>
  <c r="M20" i="181"/>
  <c r="L20" i="181"/>
  <c r="D20" i="181"/>
  <c r="M19" i="181"/>
  <c r="L19" i="181"/>
  <c r="D19" i="181"/>
  <c r="M18" i="181"/>
  <c r="L18" i="181"/>
  <c r="D18" i="181"/>
  <c r="M17" i="181"/>
  <c r="L17" i="181"/>
  <c r="D17" i="181"/>
  <c r="M16" i="181"/>
  <c r="L16" i="181"/>
  <c r="D16" i="181"/>
  <c r="M15" i="181"/>
  <c r="L15" i="181"/>
  <c r="D15" i="181"/>
  <c r="M14" i="181"/>
  <c r="L14" i="181"/>
  <c r="D14" i="181"/>
  <c r="M13" i="181"/>
  <c r="L13" i="181"/>
  <c r="D13" i="181"/>
  <c r="M12" i="181"/>
  <c r="L12" i="181"/>
  <c r="D12" i="181"/>
  <c r="M11" i="181"/>
  <c r="L11" i="181"/>
  <c r="D11" i="181"/>
  <c r="M10" i="181"/>
  <c r="L10" i="181"/>
  <c r="D10" i="181"/>
  <c r="M9" i="181"/>
  <c r="L9" i="181"/>
  <c r="D9" i="181"/>
  <c r="M8" i="181"/>
  <c r="L8" i="181"/>
  <c r="D8" i="181"/>
  <c r="M7" i="181"/>
  <c r="L7" i="181"/>
  <c r="D7" i="181"/>
  <c r="N3" i="181"/>
  <c r="J3" i="181"/>
  <c r="H46" i="180"/>
  <c r="H45" i="180"/>
  <c r="D28" i="180"/>
  <c r="D29" i="180" s="1"/>
  <c r="J27" i="180"/>
  <c r="L28" i="180"/>
  <c r="J26" i="180"/>
  <c r="J28" i="180" s="1"/>
  <c r="H28" i="180"/>
  <c r="F28" i="180"/>
  <c r="L17" i="180"/>
  <c r="J17" i="180"/>
  <c r="H17" i="180"/>
  <c r="F17" i="180"/>
  <c r="D17" i="180"/>
  <c r="L16" i="180"/>
  <c r="J16" i="180"/>
  <c r="H16" i="180"/>
  <c r="F16" i="180"/>
  <c r="D16" i="180"/>
  <c r="L15" i="180"/>
  <c r="J15" i="180"/>
  <c r="H15" i="180"/>
  <c r="F15" i="180"/>
  <c r="D15" i="180"/>
  <c r="L14" i="180"/>
  <c r="J14" i="180"/>
  <c r="H14" i="180"/>
  <c r="F14" i="180"/>
  <c r="D14" i="180"/>
  <c r="L13" i="180"/>
  <c r="J13" i="180"/>
  <c r="H13" i="180"/>
  <c r="F13" i="180"/>
  <c r="D13" i="180"/>
  <c r="L12" i="180"/>
  <c r="J12" i="180"/>
  <c r="H12" i="180"/>
  <c r="F12" i="180"/>
  <c r="D12" i="180"/>
  <c r="L11" i="180"/>
  <c r="J11" i="180"/>
  <c r="H11" i="180"/>
  <c r="F11" i="180"/>
  <c r="D11" i="180"/>
  <c r="L10" i="180"/>
  <c r="J10" i="180"/>
  <c r="H10" i="180"/>
  <c r="F10" i="180"/>
  <c r="D10" i="180"/>
  <c r="L6" i="180"/>
  <c r="L7" i="180" s="1"/>
  <c r="J6" i="180"/>
  <c r="J7" i="180" s="1"/>
  <c r="H6" i="180"/>
  <c r="H7" i="180" s="1"/>
  <c r="F6" i="180"/>
  <c r="F7" i="180" s="1"/>
  <c r="D6" i="180"/>
  <c r="D7" i="180" s="1"/>
  <c r="H4" i="180"/>
  <c r="M3" i="180"/>
  <c r="H46" i="179"/>
  <c r="H45" i="179"/>
  <c r="L28" i="179"/>
  <c r="D28" i="179"/>
  <c r="D29" i="179" s="1"/>
  <c r="J28" i="179"/>
  <c r="H28" i="179"/>
  <c r="F28" i="179"/>
  <c r="L17" i="179"/>
  <c r="J17" i="179"/>
  <c r="H17" i="179"/>
  <c r="F17" i="179"/>
  <c r="D17" i="179"/>
  <c r="L16" i="179"/>
  <c r="J16" i="179"/>
  <c r="H16" i="179"/>
  <c r="F16" i="179"/>
  <c r="D16" i="179"/>
  <c r="L15" i="179"/>
  <c r="J15" i="179"/>
  <c r="H15" i="179"/>
  <c r="F15" i="179"/>
  <c r="D15" i="179"/>
  <c r="L14" i="179"/>
  <c r="J14" i="179"/>
  <c r="H14" i="179"/>
  <c r="F14" i="179"/>
  <c r="D14" i="179"/>
  <c r="L13" i="179"/>
  <c r="J13" i="179"/>
  <c r="H13" i="179"/>
  <c r="F13" i="179"/>
  <c r="D13" i="179"/>
  <c r="L12" i="179"/>
  <c r="J12" i="179"/>
  <c r="H12" i="179"/>
  <c r="F12" i="179"/>
  <c r="D12" i="179"/>
  <c r="L11" i="179"/>
  <c r="J11" i="179"/>
  <c r="H11" i="179"/>
  <c r="F11" i="179"/>
  <c r="D11" i="179"/>
  <c r="L10" i="179"/>
  <c r="J10" i="179"/>
  <c r="H10" i="179"/>
  <c r="F10" i="179"/>
  <c r="D10" i="179"/>
  <c r="L6" i="179"/>
  <c r="L7" i="179" s="1"/>
  <c r="J6" i="179"/>
  <c r="J7" i="179" s="1"/>
  <c r="H6" i="179"/>
  <c r="H7" i="179" s="1"/>
  <c r="F6" i="179"/>
  <c r="F7" i="179" s="1"/>
  <c r="D6" i="179"/>
  <c r="D7" i="179" s="1"/>
  <c r="H4" i="179"/>
  <c r="M3" i="179"/>
  <c r="J15" i="178"/>
  <c r="H3" i="178"/>
  <c r="H46" i="178"/>
  <c r="H45" i="178"/>
  <c r="D28" i="178"/>
  <c r="D29" i="178" s="1"/>
  <c r="L28" i="178"/>
  <c r="J28" i="178"/>
  <c r="H28" i="178"/>
  <c r="F28" i="178"/>
  <c r="L17" i="178"/>
  <c r="J17" i="178"/>
  <c r="H17" i="178"/>
  <c r="F17" i="178"/>
  <c r="D17" i="178"/>
  <c r="L16" i="178"/>
  <c r="J16" i="178"/>
  <c r="H16" i="178"/>
  <c r="F16" i="178"/>
  <c r="D16" i="178"/>
  <c r="L15" i="178"/>
  <c r="H15" i="178"/>
  <c r="F15" i="178"/>
  <c r="D15" i="178"/>
  <c r="L14" i="178"/>
  <c r="J14" i="178"/>
  <c r="H14" i="178"/>
  <c r="F14" i="178"/>
  <c r="D14" i="178"/>
  <c r="L13" i="178"/>
  <c r="J13" i="178"/>
  <c r="H13" i="178"/>
  <c r="F13" i="178"/>
  <c r="D13" i="178"/>
  <c r="L12" i="178"/>
  <c r="J12" i="178"/>
  <c r="H12" i="178"/>
  <c r="F12" i="178"/>
  <c r="D12" i="178"/>
  <c r="L11" i="178"/>
  <c r="J11" i="178"/>
  <c r="H11" i="178"/>
  <c r="F11" i="178"/>
  <c r="D11" i="178"/>
  <c r="L10" i="178"/>
  <c r="J10" i="178"/>
  <c r="H10" i="178"/>
  <c r="F10" i="178"/>
  <c r="D10" i="178"/>
  <c r="L6" i="178"/>
  <c r="L7" i="178" s="1"/>
  <c r="J6" i="178"/>
  <c r="J7" i="178" s="1"/>
  <c r="H6" i="178"/>
  <c r="H7" i="178" s="1"/>
  <c r="F6" i="178"/>
  <c r="F7" i="178" s="1"/>
  <c r="D6" i="178"/>
  <c r="D7" i="178" s="1"/>
  <c r="H4" i="178"/>
  <c r="M3" i="178"/>
  <c r="H46" i="173"/>
  <c r="H45" i="173"/>
  <c r="L28" i="173"/>
  <c r="D28" i="173"/>
  <c r="D29" i="173" s="1"/>
  <c r="J28" i="173"/>
  <c r="H28" i="173"/>
  <c r="L17" i="173"/>
  <c r="J17" i="173"/>
  <c r="H17" i="173"/>
  <c r="F17" i="173"/>
  <c r="D17" i="173"/>
  <c r="L16" i="173"/>
  <c r="J16" i="173"/>
  <c r="H16" i="173"/>
  <c r="F16" i="173"/>
  <c r="D16" i="173"/>
  <c r="L15" i="173"/>
  <c r="J15" i="173"/>
  <c r="H15" i="173"/>
  <c r="F15" i="173"/>
  <c r="D15" i="173"/>
  <c r="L14" i="173"/>
  <c r="J14" i="173"/>
  <c r="H14" i="173"/>
  <c r="F14" i="173"/>
  <c r="D14" i="173"/>
  <c r="L13" i="173"/>
  <c r="J13" i="173"/>
  <c r="H13" i="173"/>
  <c r="F13" i="173"/>
  <c r="D13" i="173"/>
  <c r="L12" i="173"/>
  <c r="J12" i="173"/>
  <c r="H12" i="173"/>
  <c r="F12" i="173"/>
  <c r="D12" i="173"/>
  <c r="L11" i="173"/>
  <c r="J11" i="173"/>
  <c r="H11" i="173"/>
  <c r="F11" i="173"/>
  <c r="D11" i="173"/>
  <c r="L10" i="173"/>
  <c r="J10" i="173"/>
  <c r="H10" i="173"/>
  <c r="F10" i="173"/>
  <c r="D10" i="173"/>
  <c r="L6" i="173"/>
  <c r="L7" i="173" s="1"/>
  <c r="J6" i="173"/>
  <c r="J7" i="173" s="1"/>
  <c r="H6" i="173"/>
  <c r="H7" i="173" s="1"/>
  <c r="F6" i="173"/>
  <c r="F7" i="173" s="1"/>
  <c r="D6" i="173"/>
  <c r="D7" i="173" s="1"/>
  <c r="H4" i="173"/>
  <c r="M3" i="173"/>
  <c r="H46" i="177"/>
  <c r="H45" i="177"/>
  <c r="D28" i="177"/>
  <c r="D29" i="177" s="1"/>
  <c r="L27" i="177"/>
  <c r="J27" i="177"/>
  <c r="H27" i="177"/>
  <c r="F27" i="177"/>
  <c r="L26" i="177"/>
  <c r="L28" i="177" s="1"/>
  <c r="J26" i="177"/>
  <c r="J28" i="177" s="1"/>
  <c r="H26" i="177"/>
  <c r="H28" i="177" s="1"/>
  <c r="F26" i="177"/>
  <c r="F28" i="177" s="1"/>
  <c r="L17" i="177"/>
  <c r="J17" i="177"/>
  <c r="H17" i="177"/>
  <c r="F17" i="177"/>
  <c r="D17" i="177"/>
  <c r="L16" i="177"/>
  <c r="J16" i="177"/>
  <c r="H16" i="177"/>
  <c r="F16" i="177"/>
  <c r="D16" i="177"/>
  <c r="L15" i="177"/>
  <c r="J15" i="177"/>
  <c r="H15" i="177"/>
  <c r="F15" i="177"/>
  <c r="D15" i="177"/>
  <c r="L14" i="177"/>
  <c r="J14" i="177"/>
  <c r="H14" i="177"/>
  <c r="F14" i="177"/>
  <c r="D14" i="177"/>
  <c r="L13" i="177"/>
  <c r="J13" i="177"/>
  <c r="H13" i="177"/>
  <c r="F13" i="177"/>
  <c r="D13" i="177"/>
  <c r="L12" i="177"/>
  <c r="J12" i="177"/>
  <c r="H12" i="177"/>
  <c r="F12" i="177"/>
  <c r="D12" i="177"/>
  <c r="L11" i="177"/>
  <c r="J11" i="177"/>
  <c r="H11" i="177"/>
  <c r="F11" i="177"/>
  <c r="D11" i="177"/>
  <c r="L10" i="177"/>
  <c r="J10" i="177"/>
  <c r="H10" i="177"/>
  <c r="F10" i="177"/>
  <c r="D10" i="177"/>
  <c r="L6" i="177"/>
  <c r="L7" i="177" s="1"/>
  <c r="J6" i="177"/>
  <c r="J7" i="177" s="1"/>
  <c r="H6" i="177"/>
  <c r="H7" i="177" s="1"/>
  <c r="F6" i="177"/>
  <c r="F7" i="177" s="1"/>
  <c r="D6" i="177"/>
  <c r="D7" i="177" s="1"/>
  <c r="H4" i="177"/>
  <c r="M3" i="177"/>
  <c r="H46" i="176"/>
  <c r="H45" i="176"/>
  <c r="D28" i="176"/>
  <c r="D29" i="176" s="1"/>
  <c r="L27" i="176"/>
  <c r="L26" i="176"/>
  <c r="H26" i="176"/>
  <c r="H28" i="176" s="1"/>
  <c r="F28" i="176"/>
  <c r="L17" i="176"/>
  <c r="J17" i="176"/>
  <c r="H17" i="176"/>
  <c r="F17" i="176"/>
  <c r="D17" i="176"/>
  <c r="L16" i="176"/>
  <c r="J16" i="176"/>
  <c r="H16" i="176"/>
  <c r="F16" i="176"/>
  <c r="D16" i="176"/>
  <c r="L15" i="176"/>
  <c r="J15" i="176"/>
  <c r="H15" i="176"/>
  <c r="F15" i="176"/>
  <c r="D15" i="176"/>
  <c r="L14" i="176"/>
  <c r="J14" i="176"/>
  <c r="H14" i="176"/>
  <c r="F14" i="176"/>
  <c r="D14" i="176"/>
  <c r="L13" i="176"/>
  <c r="J13" i="176"/>
  <c r="H13" i="176"/>
  <c r="F13" i="176"/>
  <c r="D13" i="176"/>
  <c r="L12" i="176"/>
  <c r="J12" i="176"/>
  <c r="H12" i="176"/>
  <c r="F12" i="176"/>
  <c r="D12" i="176"/>
  <c r="L11" i="176"/>
  <c r="J11" i="176"/>
  <c r="H11" i="176"/>
  <c r="F11" i="176"/>
  <c r="D11" i="176"/>
  <c r="L10" i="176"/>
  <c r="J10" i="176"/>
  <c r="H10" i="176"/>
  <c r="F10" i="176"/>
  <c r="D10" i="176"/>
  <c r="L6" i="176"/>
  <c r="L7" i="176" s="1"/>
  <c r="J6" i="176"/>
  <c r="J7" i="176" s="1"/>
  <c r="H6" i="176"/>
  <c r="H7" i="176" s="1"/>
  <c r="F6" i="176"/>
  <c r="F7" i="176" s="1"/>
  <c r="D6" i="176"/>
  <c r="D7" i="176" s="1"/>
  <c r="H4" i="176"/>
  <c r="M3" i="176"/>
  <c r="H46" i="175"/>
  <c r="H45" i="175"/>
  <c r="D28" i="175"/>
  <c r="D29" i="175" s="1"/>
  <c r="L27" i="175"/>
  <c r="J27" i="175"/>
  <c r="H27" i="175"/>
  <c r="F27" i="175"/>
  <c r="L26" i="175"/>
  <c r="L28" i="175" s="1"/>
  <c r="J26" i="175"/>
  <c r="J28" i="175" s="1"/>
  <c r="H26" i="175"/>
  <c r="H28" i="175" s="1"/>
  <c r="F26" i="175"/>
  <c r="F28" i="175" s="1"/>
  <c r="L17" i="175"/>
  <c r="J17" i="175"/>
  <c r="H17" i="175"/>
  <c r="F17" i="175"/>
  <c r="D17" i="175"/>
  <c r="L16" i="175"/>
  <c r="J16" i="175"/>
  <c r="H16" i="175"/>
  <c r="F16" i="175"/>
  <c r="D16" i="175"/>
  <c r="L15" i="175"/>
  <c r="J15" i="175"/>
  <c r="H15" i="175"/>
  <c r="F15" i="175"/>
  <c r="D15" i="175"/>
  <c r="L14" i="175"/>
  <c r="J14" i="175"/>
  <c r="H14" i="175"/>
  <c r="F14" i="175"/>
  <c r="D14" i="175"/>
  <c r="L13" i="175"/>
  <c r="J13" i="175"/>
  <c r="H13" i="175"/>
  <c r="F13" i="175"/>
  <c r="D13" i="175"/>
  <c r="L12" i="175"/>
  <c r="J12" i="175"/>
  <c r="H12" i="175"/>
  <c r="F12" i="175"/>
  <c r="D12" i="175"/>
  <c r="L11" i="175"/>
  <c r="J11" i="175"/>
  <c r="H11" i="175"/>
  <c r="F11" i="175"/>
  <c r="D11" i="175"/>
  <c r="L10" i="175"/>
  <c r="J10" i="175"/>
  <c r="H10" i="175"/>
  <c r="F10" i="175"/>
  <c r="D10" i="175"/>
  <c r="L6" i="175"/>
  <c r="L7" i="175" s="1"/>
  <c r="J6" i="175"/>
  <c r="J7" i="175" s="1"/>
  <c r="H6" i="175"/>
  <c r="H7" i="175" s="1"/>
  <c r="F6" i="175"/>
  <c r="F7" i="175" s="1"/>
  <c r="D6" i="175"/>
  <c r="D7" i="175" s="1"/>
  <c r="H4" i="175"/>
  <c r="M3" i="175"/>
  <c r="S14" i="181" l="1"/>
  <c r="S9" i="181"/>
  <c r="S17" i="181"/>
  <c r="S13" i="181"/>
  <c r="S7" i="181"/>
  <c r="F29" i="182"/>
  <c r="H29" i="182" s="1"/>
  <c r="J29" i="182" s="1"/>
  <c r="L29" i="182" s="1"/>
  <c r="R5" i="181"/>
  <c r="Q5" i="181"/>
  <c r="F29" i="180"/>
  <c r="H29" i="180" s="1"/>
  <c r="J29" i="180" s="1"/>
  <c r="L29" i="180" s="1"/>
  <c r="F29" i="179"/>
  <c r="H29" i="179" s="1"/>
  <c r="J29" i="179" s="1"/>
  <c r="L29" i="179" s="1"/>
  <c r="F29" i="178"/>
  <c r="H29" i="178" s="1"/>
  <c r="J29" i="178" s="1"/>
  <c r="L29" i="178" s="1"/>
  <c r="F28" i="173"/>
  <c r="F29" i="173" s="1"/>
  <c r="H29" i="173" s="1"/>
  <c r="J29" i="173" s="1"/>
  <c r="L29" i="173" s="1"/>
  <c r="J28" i="176"/>
  <c r="L28" i="176"/>
  <c r="F29" i="177"/>
  <c r="H29" i="177" s="1"/>
  <c r="J29" i="177" s="1"/>
  <c r="L29" i="177" s="1"/>
  <c r="F29" i="176"/>
  <c r="H29" i="176" s="1"/>
  <c r="F29" i="175"/>
  <c r="H29" i="175" s="1"/>
  <c r="J29" i="175" s="1"/>
  <c r="L29" i="175" s="1"/>
  <c r="H4" i="144"/>
  <c r="L10" i="174"/>
  <c r="J10" i="174"/>
  <c r="J11" i="174"/>
  <c r="J12" i="174"/>
  <c r="J13" i="174"/>
  <c r="J14" i="174"/>
  <c r="J15" i="174"/>
  <c r="J16" i="174"/>
  <c r="H46" i="174"/>
  <c r="H45" i="174"/>
  <c r="L28" i="174"/>
  <c r="J28" i="174"/>
  <c r="H28" i="174"/>
  <c r="F28" i="174"/>
  <c r="D28" i="174"/>
  <c r="D29" i="174" s="1"/>
  <c r="L17" i="174"/>
  <c r="J17" i="174"/>
  <c r="H17" i="174"/>
  <c r="F17" i="174"/>
  <c r="D17" i="174"/>
  <c r="L16" i="174"/>
  <c r="H16" i="174"/>
  <c r="F16" i="174"/>
  <c r="D16" i="174"/>
  <c r="L15" i="174"/>
  <c r="H15" i="174"/>
  <c r="F15" i="174"/>
  <c r="D15" i="174"/>
  <c r="L14" i="174"/>
  <c r="H14" i="174"/>
  <c r="F14" i="174"/>
  <c r="D14" i="174"/>
  <c r="L13" i="174"/>
  <c r="H13" i="174"/>
  <c r="F13" i="174"/>
  <c r="D13" i="174"/>
  <c r="L12" i="174"/>
  <c r="H12" i="174"/>
  <c r="F12" i="174"/>
  <c r="D12" i="174"/>
  <c r="L11" i="174"/>
  <c r="H11" i="174"/>
  <c r="F11" i="174"/>
  <c r="D11" i="174"/>
  <c r="H10" i="174"/>
  <c r="F10" i="174"/>
  <c r="D10" i="174"/>
  <c r="L6" i="174"/>
  <c r="L7" i="174" s="1"/>
  <c r="J6" i="174"/>
  <c r="J7" i="174" s="1"/>
  <c r="H6" i="174"/>
  <c r="H7" i="174" s="1"/>
  <c r="F6" i="174"/>
  <c r="F7" i="174" s="1"/>
  <c r="D6" i="174"/>
  <c r="D7" i="174" s="1"/>
  <c r="M3" i="174"/>
  <c r="L14" i="172"/>
  <c r="D16" i="172"/>
  <c r="L7" i="172"/>
  <c r="H46" i="172"/>
  <c r="H45" i="172"/>
  <c r="D28" i="172"/>
  <c r="D29" i="172" s="1"/>
  <c r="L27" i="172"/>
  <c r="J27" i="172"/>
  <c r="L26" i="172"/>
  <c r="L28" i="172" s="1"/>
  <c r="J26" i="172"/>
  <c r="H26" i="172"/>
  <c r="H28" i="172" s="1"/>
  <c r="F28" i="172"/>
  <c r="L17" i="172"/>
  <c r="J17" i="172"/>
  <c r="H17" i="172"/>
  <c r="F17" i="172"/>
  <c r="L16" i="172"/>
  <c r="J16" i="172"/>
  <c r="H16" i="172"/>
  <c r="F16" i="172"/>
  <c r="L15" i="172"/>
  <c r="J15" i="172"/>
  <c r="H15" i="172"/>
  <c r="F15" i="172"/>
  <c r="D15" i="172"/>
  <c r="J14" i="172"/>
  <c r="H14" i="172"/>
  <c r="F14" i="172"/>
  <c r="D14" i="172"/>
  <c r="L13" i="172"/>
  <c r="J13" i="172"/>
  <c r="H13" i="172"/>
  <c r="F13" i="172"/>
  <c r="D13" i="172"/>
  <c r="L12" i="172"/>
  <c r="J12" i="172"/>
  <c r="H12" i="172"/>
  <c r="F12" i="172"/>
  <c r="D12" i="172"/>
  <c r="L11" i="172"/>
  <c r="J11" i="172"/>
  <c r="H11" i="172"/>
  <c r="F11" i="172"/>
  <c r="D11" i="172"/>
  <c r="L10" i="172"/>
  <c r="J10" i="172"/>
  <c r="H10" i="172"/>
  <c r="F10" i="172"/>
  <c r="D10" i="172"/>
  <c r="J6" i="172"/>
  <c r="J7" i="172" s="1"/>
  <c r="H6" i="172"/>
  <c r="H7" i="172" s="1"/>
  <c r="F6" i="172"/>
  <c r="F7" i="172" s="1"/>
  <c r="D6" i="172"/>
  <c r="D7" i="172" s="1"/>
  <c r="M3" i="172"/>
  <c r="J29" i="176" l="1"/>
  <c r="L29" i="176" s="1"/>
  <c r="J28" i="172"/>
  <c r="F29" i="174"/>
  <c r="H29" i="174" s="1"/>
  <c r="J29" i="174" s="1"/>
  <c r="L29" i="174" s="1"/>
  <c r="D17" i="172"/>
  <c r="F29" i="172"/>
  <c r="H29" i="172" s="1"/>
  <c r="J29" i="172" s="1"/>
  <c r="L29" i="172" s="1"/>
  <c r="H46" i="171"/>
  <c r="H45" i="171"/>
  <c r="L28" i="171"/>
  <c r="D28" i="171"/>
  <c r="D29" i="171" s="1"/>
  <c r="J28" i="171"/>
  <c r="H28" i="171"/>
  <c r="F28" i="171"/>
  <c r="L17" i="171"/>
  <c r="J17" i="171"/>
  <c r="H17" i="171"/>
  <c r="F17" i="171"/>
  <c r="D17" i="171"/>
  <c r="L16" i="171"/>
  <c r="J16" i="171"/>
  <c r="H16" i="171"/>
  <c r="F16" i="171"/>
  <c r="D16" i="171"/>
  <c r="L15" i="171"/>
  <c r="J15" i="171"/>
  <c r="H15" i="171"/>
  <c r="F15" i="171"/>
  <c r="D15" i="171"/>
  <c r="L14" i="171"/>
  <c r="J14" i="171"/>
  <c r="H14" i="171"/>
  <c r="F14" i="171"/>
  <c r="D14" i="171"/>
  <c r="L13" i="171"/>
  <c r="J13" i="171"/>
  <c r="H13" i="171"/>
  <c r="F13" i="171"/>
  <c r="D13" i="171"/>
  <c r="L12" i="171"/>
  <c r="J12" i="171"/>
  <c r="H12" i="171"/>
  <c r="F12" i="171"/>
  <c r="D12" i="171"/>
  <c r="L11" i="171"/>
  <c r="J11" i="171"/>
  <c r="H11" i="171"/>
  <c r="F11" i="171"/>
  <c r="D11" i="171"/>
  <c r="L10" i="171"/>
  <c r="J10" i="171"/>
  <c r="H10" i="171"/>
  <c r="F10" i="171"/>
  <c r="D10" i="171"/>
  <c r="L6" i="171"/>
  <c r="L7" i="171" s="1"/>
  <c r="J6" i="171"/>
  <c r="J7" i="171" s="1"/>
  <c r="H6" i="171"/>
  <c r="H7" i="171" s="1"/>
  <c r="F6" i="171"/>
  <c r="F7" i="171" s="1"/>
  <c r="D6" i="171"/>
  <c r="D7" i="171" s="1"/>
  <c r="M3" i="171"/>
  <c r="H16" i="169"/>
  <c r="H11" i="169"/>
  <c r="H17" i="169"/>
  <c r="H15" i="169"/>
  <c r="H14" i="169"/>
  <c r="H13" i="169"/>
  <c r="H12" i="169"/>
  <c r="H10" i="169"/>
  <c r="H46" i="169"/>
  <c r="H45" i="169"/>
  <c r="D28" i="169"/>
  <c r="D29" i="169" s="1"/>
  <c r="L28" i="169"/>
  <c r="J26" i="169"/>
  <c r="J28" i="169" s="1"/>
  <c r="H26" i="169"/>
  <c r="H28" i="169" s="1"/>
  <c r="F26" i="169"/>
  <c r="F28" i="169" s="1"/>
  <c r="L17" i="169"/>
  <c r="J17" i="169"/>
  <c r="F17" i="169"/>
  <c r="D17" i="169"/>
  <c r="L16" i="169"/>
  <c r="J16" i="169"/>
  <c r="F16" i="169"/>
  <c r="D16" i="169"/>
  <c r="L15" i="169"/>
  <c r="J15" i="169"/>
  <c r="F15" i="169"/>
  <c r="D15" i="169"/>
  <c r="L14" i="169"/>
  <c r="J14" i="169"/>
  <c r="F14" i="169"/>
  <c r="D14" i="169"/>
  <c r="L13" i="169"/>
  <c r="J13" i="169"/>
  <c r="F13" i="169"/>
  <c r="D13" i="169"/>
  <c r="L12" i="169"/>
  <c r="J12" i="169"/>
  <c r="F12" i="169"/>
  <c r="D12" i="169"/>
  <c r="L11" i="169"/>
  <c r="J11" i="169"/>
  <c r="F11" i="169"/>
  <c r="D11" i="169"/>
  <c r="L10" i="169"/>
  <c r="J10" i="169"/>
  <c r="F10" i="169"/>
  <c r="D10" i="169"/>
  <c r="L6" i="169"/>
  <c r="L7" i="169" s="1"/>
  <c r="J6" i="169"/>
  <c r="J7" i="169" s="1"/>
  <c r="H6" i="169"/>
  <c r="H7" i="169" s="1"/>
  <c r="F6" i="169"/>
  <c r="F7" i="169" s="1"/>
  <c r="D6" i="169"/>
  <c r="D7" i="169" s="1"/>
  <c r="M3" i="169"/>
  <c r="M60" i="113"/>
  <c r="M59" i="113"/>
  <c r="M58" i="113"/>
  <c r="M57" i="113"/>
  <c r="M56" i="113"/>
  <c r="M55" i="113"/>
  <c r="M54" i="113"/>
  <c r="M53" i="113"/>
  <c r="M52" i="113"/>
  <c r="M51" i="113"/>
  <c r="M50" i="113"/>
  <c r="M49" i="113"/>
  <c r="M48" i="113"/>
  <c r="M47" i="113"/>
  <c r="H4" i="168" s="1"/>
  <c r="M46" i="113"/>
  <c r="H4" i="167" s="1"/>
  <c r="M45" i="113"/>
  <c r="M44" i="113"/>
  <c r="H4" i="166" s="1"/>
  <c r="M43" i="113"/>
  <c r="H4" i="165" s="1"/>
  <c r="M42" i="113"/>
  <c r="H4" i="164" s="1"/>
  <c r="M41" i="113"/>
  <c r="M40" i="113"/>
  <c r="M39" i="113"/>
  <c r="M38" i="113"/>
  <c r="M37" i="113"/>
  <c r="M36" i="113"/>
  <c r="M35" i="113"/>
  <c r="M34" i="113"/>
  <c r="M33" i="113"/>
  <c r="M32" i="113"/>
  <c r="M31" i="113"/>
  <c r="M30" i="113"/>
  <c r="M29" i="113"/>
  <c r="M28" i="113"/>
  <c r="M27" i="113"/>
  <c r="M26" i="113"/>
  <c r="M25" i="113"/>
  <c r="M24" i="113"/>
  <c r="M23" i="113"/>
  <c r="M22" i="113"/>
  <c r="M21" i="113"/>
  <c r="M20" i="113"/>
  <c r="M19" i="113"/>
  <c r="M18" i="113"/>
  <c r="M17" i="113"/>
  <c r="M16" i="113"/>
  <c r="M15" i="113"/>
  <c r="M14" i="113"/>
  <c r="M13" i="113"/>
  <c r="M12" i="113"/>
  <c r="M11" i="113"/>
  <c r="M10" i="113"/>
  <c r="M8" i="113"/>
  <c r="M7" i="113"/>
  <c r="M9" i="113"/>
  <c r="J3" i="113"/>
  <c r="H46" i="168"/>
  <c r="H45" i="168"/>
  <c r="D28" i="168"/>
  <c r="D29" i="168" s="1"/>
  <c r="L27" i="168"/>
  <c r="J27" i="168"/>
  <c r="H27" i="168"/>
  <c r="F27" i="168"/>
  <c r="L26" i="168"/>
  <c r="L28" i="168" s="1"/>
  <c r="J26" i="168"/>
  <c r="J28" i="168" s="1"/>
  <c r="H26" i="168"/>
  <c r="H28" i="168" s="1"/>
  <c r="F26" i="168"/>
  <c r="F28" i="168" s="1"/>
  <c r="L17" i="168"/>
  <c r="J17" i="168"/>
  <c r="H17" i="168"/>
  <c r="F17" i="168"/>
  <c r="D17" i="168"/>
  <c r="L16" i="168"/>
  <c r="J16" i="168"/>
  <c r="H16" i="168"/>
  <c r="F16" i="168"/>
  <c r="D16" i="168"/>
  <c r="L15" i="168"/>
  <c r="J15" i="168"/>
  <c r="H15" i="168"/>
  <c r="F15" i="168"/>
  <c r="D15" i="168"/>
  <c r="L14" i="168"/>
  <c r="J14" i="168"/>
  <c r="H14" i="168"/>
  <c r="F14" i="168"/>
  <c r="D14" i="168"/>
  <c r="L13" i="168"/>
  <c r="J13" i="168"/>
  <c r="H13" i="168"/>
  <c r="F13" i="168"/>
  <c r="D13" i="168"/>
  <c r="L12" i="168"/>
  <c r="J12" i="168"/>
  <c r="H12" i="168"/>
  <c r="F12" i="168"/>
  <c r="D12" i="168"/>
  <c r="L11" i="168"/>
  <c r="J11" i="168"/>
  <c r="H11" i="168"/>
  <c r="F11" i="168"/>
  <c r="D11" i="168"/>
  <c r="L10" i="168"/>
  <c r="J10" i="168"/>
  <c r="H10" i="168"/>
  <c r="F10" i="168"/>
  <c r="D10" i="168"/>
  <c r="L6" i="168"/>
  <c r="L7" i="168" s="1"/>
  <c r="J6" i="168"/>
  <c r="J7" i="168" s="1"/>
  <c r="H6" i="168"/>
  <c r="H7" i="168" s="1"/>
  <c r="F6" i="168"/>
  <c r="F7" i="168" s="1"/>
  <c r="D6" i="168"/>
  <c r="D7" i="168" s="1"/>
  <c r="M3" i="168"/>
  <c r="H46" i="166"/>
  <c r="H45" i="166"/>
  <c r="L28" i="166"/>
  <c r="D28" i="166"/>
  <c r="D29" i="166" s="1"/>
  <c r="L27" i="166"/>
  <c r="J27" i="166"/>
  <c r="H27" i="166"/>
  <c r="F27" i="166"/>
  <c r="L26" i="166"/>
  <c r="J26" i="166"/>
  <c r="J28" i="166" s="1"/>
  <c r="H26" i="166"/>
  <c r="H28" i="166" s="1"/>
  <c r="F26" i="166"/>
  <c r="F28" i="166" s="1"/>
  <c r="L17" i="166"/>
  <c r="J17" i="166"/>
  <c r="H17" i="166"/>
  <c r="F17" i="166"/>
  <c r="D17" i="166"/>
  <c r="L16" i="166"/>
  <c r="J16" i="166"/>
  <c r="H16" i="166"/>
  <c r="F16" i="166"/>
  <c r="D16" i="166"/>
  <c r="L15" i="166"/>
  <c r="J15" i="166"/>
  <c r="H15" i="166"/>
  <c r="F15" i="166"/>
  <c r="D15" i="166"/>
  <c r="L14" i="166"/>
  <c r="J14" i="166"/>
  <c r="H14" i="166"/>
  <c r="F14" i="166"/>
  <c r="D14" i="166"/>
  <c r="L13" i="166"/>
  <c r="J13" i="166"/>
  <c r="H13" i="166"/>
  <c r="F13" i="166"/>
  <c r="D13" i="166"/>
  <c r="L12" i="166"/>
  <c r="J12" i="166"/>
  <c r="H12" i="166"/>
  <c r="F12" i="166"/>
  <c r="D12" i="166"/>
  <c r="L11" i="166"/>
  <c r="J11" i="166"/>
  <c r="H11" i="166"/>
  <c r="F11" i="166"/>
  <c r="D11" i="166"/>
  <c r="L10" i="166"/>
  <c r="J10" i="166"/>
  <c r="H10" i="166"/>
  <c r="F10" i="166"/>
  <c r="D10" i="166"/>
  <c r="L6" i="166"/>
  <c r="L7" i="166" s="1"/>
  <c r="J6" i="166"/>
  <c r="J7" i="166" s="1"/>
  <c r="H6" i="166"/>
  <c r="H7" i="166" s="1"/>
  <c r="F6" i="166"/>
  <c r="F7" i="166" s="1"/>
  <c r="D6" i="166"/>
  <c r="D7" i="166" s="1"/>
  <c r="M3" i="166"/>
  <c r="H46" i="167"/>
  <c r="H45" i="167"/>
  <c r="D28" i="167"/>
  <c r="D29" i="167" s="1"/>
  <c r="L27" i="167"/>
  <c r="J27" i="167"/>
  <c r="F27" i="167"/>
  <c r="L26" i="167"/>
  <c r="J26" i="167"/>
  <c r="H26" i="167"/>
  <c r="H28" i="167" s="1"/>
  <c r="F26" i="167"/>
  <c r="F28" i="167" s="1"/>
  <c r="L17" i="167"/>
  <c r="J17" i="167"/>
  <c r="H17" i="167"/>
  <c r="F17" i="167"/>
  <c r="D17" i="167"/>
  <c r="L16" i="167"/>
  <c r="J16" i="167"/>
  <c r="H16" i="167"/>
  <c r="F16" i="167"/>
  <c r="D16" i="167"/>
  <c r="L15" i="167"/>
  <c r="J15" i="167"/>
  <c r="H15" i="167"/>
  <c r="F15" i="167"/>
  <c r="D15" i="167"/>
  <c r="L14" i="167"/>
  <c r="J14" i="167"/>
  <c r="H14" i="167"/>
  <c r="F14" i="167"/>
  <c r="D14" i="167"/>
  <c r="L13" i="167"/>
  <c r="J13" i="167"/>
  <c r="H13" i="167"/>
  <c r="F13" i="167"/>
  <c r="D13" i="167"/>
  <c r="L12" i="167"/>
  <c r="J12" i="167"/>
  <c r="H12" i="167"/>
  <c r="F12" i="167"/>
  <c r="D12" i="167"/>
  <c r="L11" i="167"/>
  <c r="J11" i="167"/>
  <c r="H11" i="167"/>
  <c r="F11" i="167"/>
  <c r="D11" i="167"/>
  <c r="L10" i="167"/>
  <c r="J10" i="167"/>
  <c r="H10" i="167"/>
  <c r="F10" i="167"/>
  <c r="D10" i="167"/>
  <c r="L6" i="167"/>
  <c r="L7" i="167" s="1"/>
  <c r="J6" i="167"/>
  <c r="J7" i="167" s="1"/>
  <c r="H6" i="167"/>
  <c r="H7" i="167" s="1"/>
  <c r="F6" i="167"/>
  <c r="F7" i="167" s="1"/>
  <c r="D6" i="167"/>
  <c r="D7" i="167" s="1"/>
  <c r="M3" i="167"/>
  <c r="L41" i="113"/>
  <c r="J12" i="165"/>
  <c r="F10" i="165"/>
  <c r="H46" i="164"/>
  <c r="H45" i="164"/>
  <c r="D28" i="164"/>
  <c r="D29" i="164" s="1"/>
  <c r="L27" i="164"/>
  <c r="J27" i="164"/>
  <c r="H27" i="164"/>
  <c r="F27" i="164"/>
  <c r="L26" i="164"/>
  <c r="L28" i="164" s="1"/>
  <c r="J26" i="164"/>
  <c r="J28" i="164" s="1"/>
  <c r="H26" i="164"/>
  <c r="H28" i="164" s="1"/>
  <c r="F26" i="164"/>
  <c r="F28" i="164" s="1"/>
  <c r="L17" i="164"/>
  <c r="J17" i="164"/>
  <c r="H17" i="164"/>
  <c r="F17" i="164"/>
  <c r="D17" i="164"/>
  <c r="L16" i="164"/>
  <c r="J16" i="164"/>
  <c r="H16" i="164"/>
  <c r="F16" i="164"/>
  <c r="D16" i="164"/>
  <c r="L15" i="164"/>
  <c r="J15" i="164"/>
  <c r="H15" i="164"/>
  <c r="F15" i="164"/>
  <c r="D15" i="164"/>
  <c r="L14" i="164"/>
  <c r="J14" i="164"/>
  <c r="H14" i="164"/>
  <c r="F14" i="164"/>
  <c r="D14" i="164"/>
  <c r="L13" i="164"/>
  <c r="J13" i="164"/>
  <c r="H13" i="164"/>
  <c r="F13" i="164"/>
  <c r="D13" i="164"/>
  <c r="L12" i="164"/>
  <c r="J12" i="164"/>
  <c r="H12" i="164"/>
  <c r="F12" i="164"/>
  <c r="D12" i="164"/>
  <c r="L11" i="164"/>
  <c r="J11" i="164"/>
  <c r="H11" i="164"/>
  <c r="F11" i="164"/>
  <c r="D11" i="164"/>
  <c r="L10" i="164"/>
  <c r="J10" i="164"/>
  <c r="H10" i="164"/>
  <c r="F10" i="164"/>
  <c r="D10" i="164"/>
  <c r="L6" i="164"/>
  <c r="L7" i="164" s="1"/>
  <c r="J6" i="164"/>
  <c r="J7" i="164" s="1"/>
  <c r="H6" i="164"/>
  <c r="H7" i="164" s="1"/>
  <c r="F6" i="164"/>
  <c r="F7" i="164" s="1"/>
  <c r="D6" i="164"/>
  <c r="D7" i="164" s="1"/>
  <c r="M3" i="164"/>
  <c r="H46" i="165"/>
  <c r="H45" i="165"/>
  <c r="D28" i="165"/>
  <c r="D29" i="165" s="1"/>
  <c r="L27" i="165"/>
  <c r="H27" i="165"/>
  <c r="F27" i="165"/>
  <c r="L26" i="165"/>
  <c r="J26" i="165"/>
  <c r="J28" i="165" s="1"/>
  <c r="H26" i="165"/>
  <c r="H28" i="165" s="1"/>
  <c r="F26" i="165"/>
  <c r="F28" i="165" s="1"/>
  <c r="L17" i="165"/>
  <c r="J17" i="165"/>
  <c r="H17" i="165"/>
  <c r="F17" i="165"/>
  <c r="D17" i="165"/>
  <c r="L16" i="165"/>
  <c r="J16" i="165"/>
  <c r="H16" i="165"/>
  <c r="F16" i="165"/>
  <c r="D16" i="165"/>
  <c r="L15" i="165"/>
  <c r="J15" i="165"/>
  <c r="H15" i="165"/>
  <c r="F15" i="165"/>
  <c r="D15" i="165"/>
  <c r="L14" i="165"/>
  <c r="J14" i="165"/>
  <c r="H14" i="165"/>
  <c r="F14" i="165"/>
  <c r="D14" i="165"/>
  <c r="L13" i="165"/>
  <c r="J13" i="165"/>
  <c r="H13" i="165"/>
  <c r="F13" i="165"/>
  <c r="D13" i="165"/>
  <c r="L12" i="165"/>
  <c r="H12" i="165"/>
  <c r="F12" i="165"/>
  <c r="D12" i="165"/>
  <c r="L11" i="165"/>
  <c r="J11" i="165"/>
  <c r="H11" i="165"/>
  <c r="F11" i="165"/>
  <c r="D11" i="165"/>
  <c r="L10" i="165"/>
  <c r="J10" i="165"/>
  <c r="H10" i="165"/>
  <c r="D10" i="165"/>
  <c r="L6" i="165"/>
  <c r="L7" i="165" s="1"/>
  <c r="J6" i="165"/>
  <c r="J7" i="165" s="1"/>
  <c r="H6" i="165"/>
  <c r="H7" i="165" s="1"/>
  <c r="F6" i="165"/>
  <c r="F7" i="165" s="1"/>
  <c r="D6" i="165"/>
  <c r="M3" i="165"/>
  <c r="L28" i="167" l="1"/>
  <c r="J28" i="167"/>
  <c r="F29" i="171"/>
  <c r="H29" i="171" s="1"/>
  <c r="J29" i="171" s="1"/>
  <c r="L29" i="171" s="1"/>
  <c r="F29" i="169"/>
  <c r="H29" i="169" s="1"/>
  <c r="J29" i="169" s="1"/>
  <c r="L29" i="169" s="1"/>
  <c r="F29" i="168"/>
  <c r="H29" i="168" s="1"/>
  <c r="J29" i="168" s="1"/>
  <c r="L29" i="168" s="1"/>
  <c r="F29" i="166"/>
  <c r="H29" i="166" s="1"/>
  <c r="J29" i="166" s="1"/>
  <c r="L29" i="166" s="1"/>
  <c r="F29" i="167"/>
  <c r="H29" i="167" s="1"/>
  <c r="L28" i="165"/>
  <c r="F29" i="164"/>
  <c r="H29" i="164" s="1"/>
  <c r="J29" i="164" s="1"/>
  <c r="L29" i="164" s="1"/>
  <c r="F29" i="165"/>
  <c r="H29" i="165" s="1"/>
  <c r="J29" i="165" s="1"/>
  <c r="D10" i="163"/>
  <c r="H46" i="163"/>
  <c r="H45" i="163"/>
  <c r="D28" i="163"/>
  <c r="D29" i="163" s="1"/>
  <c r="L27" i="163"/>
  <c r="J27" i="163"/>
  <c r="H27" i="163"/>
  <c r="F27" i="163"/>
  <c r="L26" i="163"/>
  <c r="L28" i="163" s="1"/>
  <c r="J26" i="163"/>
  <c r="J28" i="163" s="1"/>
  <c r="H26" i="163"/>
  <c r="H28" i="163" s="1"/>
  <c r="F26" i="163"/>
  <c r="F28" i="163" s="1"/>
  <c r="L17" i="163"/>
  <c r="J17" i="163"/>
  <c r="H17" i="163"/>
  <c r="F17" i="163"/>
  <c r="D17" i="163"/>
  <c r="L16" i="163"/>
  <c r="J16" i="163"/>
  <c r="H16" i="163"/>
  <c r="F16" i="163"/>
  <c r="D16" i="163"/>
  <c r="L15" i="163"/>
  <c r="J15" i="163"/>
  <c r="H15" i="163"/>
  <c r="F15" i="163"/>
  <c r="D15" i="163"/>
  <c r="L14" i="163"/>
  <c r="J14" i="163"/>
  <c r="H14" i="163"/>
  <c r="F14" i="163"/>
  <c r="D14" i="163"/>
  <c r="L13" i="163"/>
  <c r="J13" i="163"/>
  <c r="H13" i="163"/>
  <c r="F13" i="163"/>
  <c r="D13" i="163"/>
  <c r="L12" i="163"/>
  <c r="J12" i="163"/>
  <c r="H12" i="163"/>
  <c r="F12" i="163"/>
  <c r="D12" i="163"/>
  <c r="L11" i="163"/>
  <c r="J11" i="163"/>
  <c r="H11" i="163"/>
  <c r="F11" i="163"/>
  <c r="D11" i="163"/>
  <c r="L10" i="163"/>
  <c r="J10" i="163"/>
  <c r="H10" i="163"/>
  <c r="F10" i="163"/>
  <c r="L6" i="163"/>
  <c r="L7" i="163" s="1"/>
  <c r="J6" i="163"/>
  <c r="J7" i="163" s="1"/>
  <c r="H6" i="163"/>
  <c r="H7" i="163" s="1"/>
  <c r="F6" i="163"/>
  <c r="F7" i="163" s="1"/>
  <c r="D6" i="163"/>
  <c r="D7" i="163" s="1"/>
  <c r="H4" i="163"/>
  <c r="M3" i="163"/>
  <c r="L39" i="113"/>
  <c r="D10" i="162"/>
  <c r="H46" i="162"/>
  <c r="H45" i="162"/>
  <c r="D28" i="162"/>
  <c r="D29" i="162" s="1"/>
  <c r="L27" i="162"/>
  <c r="J27" i="162"/>
  <c r="H27" i="162"/>
  <c r="F27" i="162"/>
  <c r="L26" i="162"/>
  <c r="L28" i="162" s="1"/>
  <c r="J26" i="162"/>
  <c r="J28" i="162" s="1"/>
  <c r="H26" i="162"/>
  <c r="H28" i="162" s="1"/>
  <c r="F26" i="162"/>
  <c r="F28" i="162" s="1"/>
  <c r="L17" i="162"/>
  <c r="J17" i="162"/>
  <c r="H17" i="162"/>
  <c r="F17" i="162"/>
  <c r="D17" i="162"/>
  <c r="L16" i="162"/>
  <c r="J16" i="162"/>
  <c r="H16" i="162"/>
  <c r="F16" i="162"/>
  <c r="D16" i="162"/>
  <c r="L15" i="162"/>
  <c r="J15" i="162"/>
  <c r="H15" i="162"/>
  <c r="F15" i="162"/>
  <c r="D15" i="162"/>
  <c r="L14" i="162"/>
  <c r="J14" i="162"/>
  <c r="H14" i="162"/>
  <c r="F14" i="162"/>
  <c r="D14" i="162"/>
  <c r="L13" i="162"/>
  <c r="J13" i="162"/>
  <c r="H13" i="162"/>
  <c r="F13" i="162"/>
  <c r="D13" i="162"/>
  <c r="L12" i="162"/>
  <c r="J12" i="162"/>
  <c r="H12" i="162"/>
  <c r="F12" i="162"/>
  <c r="D12" i="162"/>
  <c r="L11" i="162"/>
  <c r="J11" i="162"/>
  <c r="H11" i="162"/>
  <c r="F11" i="162"/>
  <c r="D11" i="162"/>
  <c r="L10" i="162"/>
  <c r="J10" i="162"/>
  <c r="H10" i="162"/>
  <c r="F10" i="162"/>
  <c r="L6" i="162"/>
  <c r="L7" i="162" s="1"/>
  <c r="J6" i="162"/>
  <c r="J7" i="162" s="1"/>
  <c r="H6" i="162"/>
  <c r="H7" i="162" s="1"/>
  <c r="F6" i="162"/>
  <c r="F7" i="162" s="1"/>
  <c r="D6" i="162"/>
  <c r="D7" i="162" s="1"/>
  <c r="H4" i="162"/>
  <c r="M3" i="162"/>
  <c r="D10" i="161"/>
  <c r="H46" i="161"/>
  <c r="H45" i="161"/>
  <c r="D28" i="161"/>
  <c r="D29" i="161" s="1"/>
  <c r="L27" i="161"/>
  <c r="J27" i="161"/>
  <c r="H27" i="161"/>
  <c r="F27" i="161"/>
  <c r="L26" i="161"/>
  <c r="L28" i="161" s="1"/>
  <c r="J26" i="161"/>
  <c r="J28" i="161" s="1"/>
  <c r="H26" i="161"/>
  <c r="H28" i="161" s="1"/>
  <c r="F26" i="161"/>
  <c r="F28" i="161" s="1"/>
  <c r="L17" i="161"/>
  <c r="J17" i="161"/>
  <c r="H17" i="161"/>
  <c r="F17" i="161"/>
  <c r="D17" i="161"/>
  <c r="L16" i="161"/>
  <c r="J16" i="161"/>
  <c r="H16" i="161"/>
  <c r="F16" i="161"/>
  <c r="D16" i="161"/>
  <c r="L15" i="161"/>
  <c r="J15" i="161"/>
  <c r="H15" i="161"/>
  <c r="F15" i="161"/>
  <c r="D15" i="161"/>
  <c r="L14" i="161"/>
  <c r="J14" i="161"/>
  <c r="H14" i="161"/>
  <c r="F14" i="161"/>
  <c r="D14" i="161"/>
  <c r="L13" i="161"/>
  <c r="J13" i="161"/>
  <c r="H13" i="161"/>
  <c r="F13" i="161"/>
  <c r="D13" i="161"/>
  <c r="L12" i="161"/>
  <c r="J12" i="161"/>
  <c r="H12" i="161"/>
  <c r="F12" i="161"/>
  <c r="D12" i="161"/>
  <c r="L11" i="161"/>
  <c r="J11" i="161"/>
  <c r="H11" i="161"/>
  <c r="F11" i="161"/>
  <c r="D11" i="161"/>
  <c r="L10" i="161"/>
  <c r="J10" i="161"/>
  <c r="H10" i="161"/>
  <c r="F10" i="161"/>
  <c r="L6" i="161"/>
  <c r="L7" i="161" s="1"/>
  <c r="J6" i="161"/>
  <c r="J7" i="161" s="1"/>
  <c r="H6" i="161"/>
  <c r="H7" i="161" s="1"/>
  <c r="F6" i="161"/>
  <c r="F7" i="161" s="1"/>
  <c r="D6" i="161"/>
  <c r="D7" i="161" s="1"/>
  <c r="H4" i="161"/>
  <c r="M3" i="161"/>
  <c r="H46" i="159"/>
  <c r="H45" i="159"/>
  <c r="D28" i="159"/>
  <c r="D29" i="159" s="1"/>
  <c r="L27" i="159"/>
  <c r="J27" i="159"/>
  <c r="H27" i="159"/>
  <c r="F27" i="159"/>
  <c r="L26" i="159"/>
  <c r="L28" i="159" s="1"/>
  <c r="J26" i="159"/>
  <c r="J28" i="159" s="1"/>
  <c r="H26" i="159"/>
  <c r="H28" i="159" s="1"/>
  <c r="F26" i="159"/>
  <c r="F28" i="159" s="1"/>
  <c r="L17" i="159"/>
  <c r="J17" i="159"/>
  <c r="H17" i="159"/>
  <c r="F17" i="159"/>
  <c r="D17" i="159"/>
  <c r="L16" i="159"/>
  <c r="J16" i="159"/>
  <c r="H16" i="159"/>
  <c r="F16" i="159"/>
  <c r="D16" i="159"/>
  <c r="L15" i="159"/>
  <c r="J15" i="159"/>
  <c r="H15" i="159"/>
  <c r="F15" i="159"/>
  <c r="D15" i="159"/>
  <c r="L14" i="159"/>
  <c r="J14" i="159"/>
  <c r="H14" i="159"/>
  <c r="F14" i="159"/>
  <c r="D14" i="159"/>
  <c r="L13" i="159"/>
  <c r="J13" i="159"/>
  <c r="H13" i="159"/>
  <c r="F13" i="159"/>
  <c r="D13" i="159"/>
  <c r="L12" i="159"/>
  <c r="J12" i="159"/>
  <c r="H12" i="159"/>
  <c r="F12" i="159"/>
  <c r="D12" i="159"/>
  <c r="L11" i="159"/>
  <c r="J11" i="159"/>
  <c r="H11" i="159"/>
  <c r="F11" i="159"/>
  <c r="D11" i="159"/>
  <c r="L10" i="159"/>
  <c r="J10" i="159"/>
  <c r="H10" i="159"/>
  <c r="F10" i="159"/>
  <c r="D10" i="159"/>
  <c r="L6" i="159"/>
  <c r="L7" i="159" s="1"/>
  <c r="J6" i="159"/>
  <c r="J7" i="159" s="1"/>
  <c r="H6" i="159"/>
  <c r="H7" i="159" s="1"/>
  <c r="F6" i="159"/>
  <c r="F7" i="159" s="1"/>
  <c r="D6" i="159"/>
  <c r="D7" i="159" s="1"/>
  <c r="H4" i="159"/>
  <c r="M3" i="159"/>
  <c r="H46" i="160"/>
  <c r="H45" i="160"/>
  <c r="D28" i="160"/>
  <c r="D29" i="160" s="1"/>
  <c r="L27" i="160"/>
  <c r="L26" i="160"/>
  <c r="J26" i="160"/>
  <c r="J28" i="160" s="1"/>
  <c r="H26" i="160"/>
  <c r="H28" i="160" s="1"/>
  <c r="F26" i="160"/>
  <c r="F28" i="160" s="1"/>
  <c r="L17" i="160"/>
  <c r="J17" i="160"/>
  <c r="H17" i="160"/>
  <c r="F17" i="160"/>
  <c r="D17" i="160"/>
  <c r="L16" i="160"/>
  <c r="J16" i="160"/>
  <c r="H16" i="160"/>
  <c r="F16" i="160"/>
  <c r="D16" i="160"/>
  <c r="L15" i="160"/>
  <c r="J15" i="160"/>
  <c r="H15" i="160"/>
  <c r="F15" i="160"/>
  <c r="D15" i="160"/>
  <c r="L14" i="160"/>
  <c r="J14" i="160"/>
  <c r="H14" i="160"/>
  <c r="F14" i="160"/>
  <c r="D14" i="160"/>
  <c r="L13" i="160"/>
  <c r="J13" i="160"/>
  <c r="H13" i="160"/>
  <c r="F13" i="160"/>
  <c r="D13" i="160"/>
  <c r="L12" i="160"/>
  <c r="J12" i="160"/>
  <c r="H12" i="160"/>
  <c r="F12" i="160"/>
  <c r="D12" i="160"/>
  <c r="L11" i="160"/>
  <c r="J11" i="160"/>
  <c r="H11" i="160"/>
  <c r="F11" i="160"/>
  <c r="D11" i="160"/>
  <c r="L10" i="160"/>
  <c r="J10" i="160"/>
  <c r="H10" i="160"/>
  <c r="F10" i="160"/>
  <c r="D10" i="160"/>
  <c r="L6" i="160"/>
  <c r="L7" i="160" s="1"/>
  <c r="J6" i="160"/>
  <c r="J7" i="160" s="1"/>
  <c r="H6" i="160"/>
  <c r="H7" i="160" s="1"/>
  <c r="F6" i="160"/>
  <c r="F7" i="160" s="1"/>
  <c r="D6" i="160"/>
  <c r="D7" i="160" s="1"/>
  <c r="H4" i="160"/>
  <c r="M3" i="160"/>
  <c r="D41" i="113"/>
  <c r="H46" i="158"/>
  <c r="H45" i="158"/>
  <c r="D28" i="158"/>
  <c r="D29" i="158" s="1"/>
  <c r="L27" i="158"/>
  <c r="J27" i="158"/>
  <c r="H27" i="158"/>
  <c r="F27" i="158"/>
  <c r="L26" i="158"/>
  <c r="L28" i="158" s="1"/>
  <c r="J26" i="158"/>
  <c r="J28" i="158" s="1"/>
  <c r="H26" i="158"/>
  <c r="H28" i="158" s="1"/>
  <c r="F26" i="158"/>
  <c r="F28" i="158" s="1"/>
  <c r="L17" i="158"/>
  <c r="J17" i="158"/>
  <c r="H17" i="158"/>
  <c r="F17" i="158"/>
  <c r="D17" i="158"/>
  <c r="L16" i="158"/>
  <c r="J16" i="158"/>
  <c r="H16" i="158"/>
  <c r="F16" i="158"/>
  <c r="D16" i="158"/>
  <c r="L15" i="158"/>
  <c r="J15" i="158"/>
  <c r="H15" i="158"/>
  <c r="F15" i="158"/>
  <c r="D15" i="158"/>
  <c r="L14" i="158"/>
  <c r="J14" i="158"/>
  <c r="H14" i="158"/>
  <c r="F14" i="158"/>
  <c r="D14" i="158"/>
  <c r="L13" i="158"/>
  <c r="J13" i="158"/>
  <c r="H13" i="158"/>
  <c r="F13" i="158"/>
  <c r="D13" i="158"/>
  <c r="L12" i="158"/>
  <c r="J12" i="158"/>
  <c r="H12" i="158"/>
  <c r="F12" i="158"/>
  <c r="L11" i="158"/>
  <c r="J11" i="158"/>
  <c r="H11" i="158"/>
  <c r="F11" i="158"/>
  <c r="D11" i="158"/>
  <c r="L10" i="158"/>
  <c r="J10" i="158"/>
  <c r="H10" i="158"/>
  <c r="F10" i="158"/>
  <c r="D10" i="158"/>
  <c r="L6" i="158"/>
  <c r="L7" i="158" s="1"/>
  <c r="J6" i="158"/>
  <c r="J7" i="158" s="1"/>
  <c r="H6" i="158"/>
  <c r="H7" i="158" s="1"/>
  <c r="F6" i="158"/>
  <c r="F7" i="158" s="1"/>
  <c r="D6" i="158"/>
  <c r="D7" i="158" s="1"/>
  <c r="H4" i="158"/>
  <c r="M3" i="158"/>
  <c r="D10" i="157"/>
  <c r="H46" i="156"/>
  <c r="H45" i="156"/>
  <c r="D28" i="156"/>
  <c r="D29" i="156" s="1"/>
  <c r="L27" i="156"/>
  <c r="J27" i="156"/>
  <c r="H27" i="156"/>
  <c r="F27" i="156"/>
  <c r="L26" i="156"/>
  <c r="L28" i="156" s="1"/>
  <c r="J26" i="156"/>
  <c r="J28" i="156" s="1"/>
  <c r="H26" i="156"/>
  <c r="H28" i="156" s="1"/>
  <c r="F26" i="156"/>
  <c r="F28" i="156" s="1"/>
  <c r="L17" i="156"/>
  <c r="J17" i="156"/>
  <c r="H17" i="156"/>
  <c r="F17" i="156"/>
  <c r="D17" i="156"/>
  <c r="L16" i="156"/>
  <c r="J16" i="156"/>
  <c r="H16" i="156"/>
  <c r="F16" i="156"/>
  <c r="D16" i="156"/>
  <c r="L15" i="156"/>
  <c r="J15" i="156"/>
  <c r="H15" i="156"/>
  <c r="F15" i="156"/>
  <c r="D15" i="156"/>
  <c r="L14" i="156"/>
  <c r="J14" i="156"/>
  <c r="H14" i="156"/>
  <c r="F14" i="156"/>
  <c r="D14" i="156"/>
  <c r="L13" i="156"/>
  <c r="J13" i="156"/>
  <c r="H13" i="156"/>
  <c r="F13" i="156"/>
  <c r="D13" i="156"/>
  <c r="L12" i="156"/>
  <c r="J12" i="156"/>
  <c r="H12" i="156"/>
  <c r="F12" i="156"/>
  <c r="D12" i="156"/>
  <c r="L11" i="156"/>
  <c r="J11" i="156"/>
  <c r="H11" i="156"/>
  <c r="F11" i="156"/>
  <c r="D11" i="156"/>
  <c r="L10" i="156"/>
  <c r="J10" i="156"/>
  <c r="H10" i="156"/>
  <c r="F10" i="156"/>
  <c r="D10" i="156"/>
  <c r="L6" i="156"/>
  <c r="L7" i="156" s="1"/>
  <c r="J6" i="156"/>
  <c r="J7" i="156" s="1"/>
  <c r="H6" i="156"/>
  <c r="H7" i="156" s="1"/>
  <c r="F6" i="156"/>
  <c r="F7" i="156" s="1"/>
  <c r="D6" i="156"/>
  <c r="D7" i="156" s="1"/>
  <c r="H4" i="156"/>
  <c r="M3" i="156"/>
  <c r="H46" i="157"/>
  <c r="H45" i="157"/>
  <c r="D28" i="157"/>
  <c r="D29" i="157" s="1"/>
  <c r="L27" i="157"/>
  <c r="J27" i="157"/>
  <c r="H27" i="157"/>
  <c r="F27" i="157"/>
  <c r="L26" i="157"/>
  <c r="L28" i="157" s="1"/>
  <c r="J26" i="157"/>
  <c r="J28" i="157" s="1"/>
  <c r="H26" i="157"/>
  <c r="H28" i="157" s="1"/>
  <c r="F26" i="157"/>
  <c r="F28" i="157" s="1"/>
  <c r="L17" i="157"/>
  <c r="J17" i="157"/>
  <c r="H17" i="157"/>
  <c r="F17" i="157"/>
  <c r="D17" i="157"/>
  <c r="L16" i="157"/>
  <c r="J16" i="157"/>
  <c r="H16" i="157"/>
  <c r="F16" i="157"/>
  <c r="D16" i="157"/>
  <c r="L15" i="157"/>
  <c r="J15" i="157"/>
  <c r="H15" i="157"/>
  <c r="F15" i="157"/>
  <c r="D15" i="157"/>
  <c r="L14" i="157"/>
  <c r="J14" i="157"/>
  <c r="H14" i="157"/>
  <c r="F14" i="157"/>
  <c r="D14" i="157"/>
  <c r="L13" i="157"/>
  <c r="J13" i="157"/>
  <c r="H13" i="157"/>
  <c r="F13" i="157"/>
  <c r="D13" i="157"/>
  <c r="L12" i="157"/>
  <c r="J12" i="157"/>
  <c r="H12" i="157"/>
  <c r="F12" i="157"/>
  <c r="D12" i="157"/>
  <c r="L11" i="157"/>
  <c r="J11" i="157"/>
  <c r="H11" i="157"/>
  <c r="F11" i="157"/>
  <c r="D11" i="157"/>
  <c r="L10" i="157"/>
  <c r="J10" i="157"/>
  <c r="H10" i="157"/>
  <c r="F10" i="157"/>
  <c r="L6" i="157"/>
  <c r="L7" i="157" s="1"/>
  <c r="J6" i="157"/>
  <c r="J7" i="157" s="1"/>
  <c r="H6" i="157"/>
  <c r="H7" i="157" s="1"/>
  <c r="F6" i="157"/>
  <c r="F7" i="157" s="1"/>
  <c r="D6" i="157"/>
  <c r="D7" i="157" s="1"/>
  <c r="H4" i="157"/>
  <c r="M3" i="157"/>
  <c r="H46" i="155"/>
  <c r="H45" i="155"/>
  <c r="D28" i="155"/>
  <c r="D29" i="155" s="1"/>
  <c r="L27" i="155"/>
  <c r="J27" i="155"/>
  <c r="H27" i="155"/>
  <c r="F27" i="155"/>
  <c r="L26" i="155"/>
  <c r="L28" i="155" s="1"/>
  <c r="J26" i="155"/>
  <c r="J28" i="155" s="1"/>
  <c r="H26" i="155"/>
  <c r="H28" i="155" s="1"/>
  <c r="F26" i="155"/>
  <c r="F28" i="155" s="1"/>
  <c r="L17" i="155"/>
  <c r="J17" i="155"/>
  <c r="H17" i="155"/>
  <c r="F17" i="155"/>
  <c r="D17" i="155"/>
  <c r="L16" i="155"/>
  <c r="J16" i="155"/>
  <c r="H16" i="155"/>
  <c r="F16" i="155"/>
  <c r="D16" i="155"/>
  <c r="L15" i="155"/>
  <c r="J15" i="155"/>
  <c r="H15" i="155"/>
  <c r="F15" i="155"/>
  <c r="D15" i="155"/>
  <c r="L14" i="155"/>
  <c r="J14" i="155"/>
  <c r="H14" i="155"/>
  <c r="F14" i="155"/>
  <c r="D14" i="155"/>
  <c r="L13" i="155"/>
  <c r="J13" i="155"/>
  <c r="H13" i="155"/>
  <c r="F13" i="155"/>
  <c r="D13" i="155"/>
  <c r="L12" i="155"/>
  <c r="J12" i="155"/>
  <c r="H12" i="155"/>
  <c r="F12" i="155"/>
  <c r="D12" i="155"/>
  <c r="L11" i="155"/>
  <c r="J11" i="155"/>
  <c r="H11" i="155"/>
  <c r="F11" i="155"/>
  <c r="D11" i="155"/>
  <c r="L10" i="155"/>
  <c r="H10" i="155"/>
  <c r="F10" i="155"/>
  <c r="D10" i="155"/>
  <c r="L6" i="155"/>
  <c r="L7" i="155" s="1"/>
  <c r="J6" i="155"/>
  <c r="J7" i="155" s="1"/>
  <c r="H6" i="155"/>
  <c r="H7" i="155" s="1"/>
  <c r="F6" i="155"/>
  <c r="F7" i="155" s="1"/>
  <c r="D6" i="155"/>
  <c r="D7" i="155" s="1"/>
  <c r="H4" i="155"/>
  <c r="M3" i="155"/>
  <c r="H46" i="154"/>
  <c r="H45" i="154"/>
  <c r="D28" i="154"/>
  <c r="D29" i="154" s="1"/>
  <c r="L27" i="154"/>
  <c r="J27" i="154"/>
  <c r="H27" i="154"/>
  <c r="F27" i="154"/>
  <c r="L26" i="154"/>
  <c r="L28" i="154" s="1"/>
  <c r="J26" i="154"/>
  <c r="J28" i="154" s="1"/>
  <c r="H26" i="154"/>
  <c r="H28" i="154" s="1"/>
  <c r="F26" i="154"/>
  <c r="F28" i="154" s="1"/>
  <c r="L17" i="154"/>
  <c r="J17" i="154"/>
  <c r="H17" i="154"/>
  <c r="F17" i="154"/>
  <c r="D17" i="154"/>
  <c r="L16" i="154"/>
  <c r="J16" i="154"/>
  <c r="H16" i="154"/>
  <c r="F16" i="154"/>
  <c r="D16" i="154"/>
  <c r="L15" i="154"/>
  <c r="J15" i="154"/>
  <c r="H15" i="154"/>
  <c r="F15" i="154"/>
  <c r="D15" i="154"/>
  <c r="L14" i="154"/>
  <c r="J14" i="154"/>
  <c r="H14" i="154"/>
  <c r="F14" i="154"/>
  <c r="D14" i="154"/>
  <c r="L13" i="154"/>
  <c r="J13" i="154"/>
  <c r="H13" i="154"/>
  <c r="F13" i="154"/>
  <c r="D13" i="154"/>
  <c r="L12" i="154"/>
  <c r="J12" i="154"/>
  <c r="H12" i="154"/>
  <c r="F12" i="154"/>
  <c r="D12" i="154"/>
  <c r="L11" i="154"/>
  <c r="J11" i="154"/>
  <c r="H11" i="154"/>
  <c r="F11" i="154"/>
  <c r="D11" i="154"/>
  <c r="L10" i="154"/>
  <c r="J10" i="154"/>
  <c r="H10" i="154"/>
  <c r="F10" i="154"/>
  <c r="D10" i="154"/>
  <c r="L6" i="154"/>
  <c r="L7" i="154" s="1"/>
  <c r="J6" i="154"/>
  <c r="J7" i="154" s="1"/>
  <c r="H6" i="154"/>
  <c r="H7" i="154" s="1"/>
  <c r="F6" i="154"/>
  <c r="F7" i="154" s="1"/>
  <c r="D6" i="154"/>
  <c r="D7" i="154" s="1"/>
  <c r="H4" i="154"/>
  <c r="M3" i="154"/>
  <c r="L29" i="165" l="1"/>
  <c r="L28" i="160"/>
  <c r="J29" i="167"/>
  <c r="L29" i="167" s="1"/>
  <c r="F29" i="163"/>
  <c r="H29" i="163" s="1"/>
  <c r="J29" i="163" s="1"/>
  <c r="L29" i="163" s="1"/>
  <c r="F29" i="162"/>
  <c r="H29" i="162" s="1"/>
  <c r="J29" i="162" s="1"/>
  <c r="L29" i="162" s="1"/>
  <c r="F29" i="161"/>
  <c r="H29" i="161" s="1"/>
  <c r="J29" i="161" s="1"/>
  <c r="L29" i="161" s="1"/>
  <c r="F29" i="159"/>
  <c r="H29" i="159" s="1"/>
  <c r="J29" i="159" s="1"/>
  <c r="L29" i="159" s="1"/>
  <c r="F29" i="160"/>
  <c r="H29" i="160" s="1"/>
  <c r="J29" i="160" s="1"/>
  <c r="L29" i="160" s="1"/>
  <c r="F29" i="158"/>
  <c r="H29" i="158" s="1"/>
  <c r="J29" i="158" s="1"/>
  <c r="L29" i="158" s="1"/>
  <c r="F29" i="156"/>
  <c r="H29" i="156" s="1"/>
  <c r="J29" i="156" s="1"/>
  <c r="L29" i="156" s="1"/>
  <c r="F29" i="157"/>
  <c r="H29" i="157" s="1"/>
  <c r="J29" i="157" s="1"/>
  <c r="L29" i="157" s="1"/>
  <c r="F29" i="155"/>
  <c r="H29" i="155" s="1"/>
  <c r="J29" i="155" s="1"/>
  <c r="L29" i="155" s="1"/>
  <c r="F29" i="154"/>
  <c r="H29" i="154" s="1"/>
  <c r="J29" i="154" s="1"/>
  <c r="L29" i="154" s="1"/>
  <c r="L60" i="113"/>
  <c r="D60" i="113"/>
  <c r="L59" i="113"/>
  <c r="D59" i="113"/>
  <c r="L58" i="113"/>
  <c r="D58" i="113"/>
  <c r="L57" i="113"/>
  <c r="D57" i="113"/>
  <c r="L56" i="113"/>
  <c r="D56" i="113"/>
  <c r="L55" i="113"/>
  <c r="D55" i="113"/>
  <c r="L54" i="113"/>
  <c r="D54" i="113"/>
  <c r="L53" i="113"/>
  <c r="D53" i="113"/>
  <c r="L52" i="113"/>
  <c r="D52" i="113"/>
  <c r="L51" i="113"/>
  <c r="D51" i="113"/>
  <c r="L50" i="113"/>
  <c r="D50" i="113"/>
  <c r="L49" i="113"/>
  <c r="D49" i="113"/>
  <c r="L48" i="113"/>
  <c r="D48" i="113"/>
  <c r="L47" i="113"/>
  <c r="D47" i="113"/>
  <c r="L46" i="113"/>
  <c r="D46" i="113"/>
  <c r="L45" i="113"/>
  <c r="D45" i="113"/>
  <c r="L44" i="113"/>
  <c r="D44" i="113"/>
  <c r="L43" i="113"/>
  <c r="D43" i="113"/>
  <c r="L42" i="113"/>
  <c r="D42" i="113"/>
  <c r="L40" i="113"/>
  <c r="D40" i="113"/>
  <c r="D39" i="113"/>
  <c r="L38" i="113"/>
  <c r="D38" i="113"/>
  <c r="L37" i="113"/>
  <c r="D37" i="113"/>
  <c r="L36" i="113"/>
  <c r="D36" i="113"/>
  <c r="L35" i="113"/>
  <c r="D35" i="113"/>
  <c r="L34" i="113"/>
  <c r="D34" i="113"/>
  <c r="L33" i="113"/>
  <c r="D33" i="113"/>
  <c r="L32" i="113"/>
  <c r="D32" i="113"/>
  <c r="L31" i="113"/>
  <c r="D31" i="113"/>
  <c r="L30" i="113"/>
  <c r="D30" i="113"/>
  <c r="L29" i="113"/>
  <c r="D29" i="113"/>
  <c r="L28" i="113"/>
  <c r="D28" i="113"/>
  <c r="L27" i="113"/>
  <c r="D27" i="113"/>
  <c r="L26" i="113"/>
  <c r="D26" i="113"/>
  <c r="L25" i="113"/>
  <c r="D25" i="113"/>
  <c r="L24" i="113"/>
  <c r="D24" i="113"/>
  <c r="L23" i="113"/>
  <c r="D23" i="113"/>
  <c r="L22" i="113"/>
  <c r="D22" i="113"/>
  <c r="L21" i="113"/>
  <c r="D21" i="113"/>
  <c r="L20" i="113"/>
  <c r="D20" i="113"/>
  <c r="L19" i="113"/>
  <c r="D19" i="113"/>
  <c r="L18" i="113"/>
  <c r="D18" i="113"/>
  <c r="L17" i="113"/>
  <c r="D17" i="113"/>
  <c r="L16" i="113"/>
  <c r="D16" i="113"/>
  <c r="L15" i="113"/>
  <c r="D15" i="113"/>
  <c r="L14" i="113"/>
  <c r="D14" i="113"/>
  <c r="L13" i="113"/>
  <c r="D13" i="113"/>
  <c r="L12" i="113"/>
  <c r="D12" i="113"/>
  <c r="L11" i="113"/>
  <c r="D11" i="113"/>
  <c r="L10" i="113"/>
  <c r="D10" i="113"/>
  <c r="L9" i="113"/>
  <c r="D9" i="113"/>
  <c r="L8" i="113"/>
  <c r="D8" i="113"/>
  <c r="L7" i="113"/>
  <c r="D7" i="113"/>
  <c r="N3" i="113"/>
  <c r="H46" i="152"/>
  <c r="H45" i="152"/>
  <c r="D28" i="152"/>
  <c r="D29" i="152" s="1"/>
  <c r="L27" i="152"/>
  <c r="J27" i="152"/>
  <c r="H27" i="152"/>
  <c r="F27" i="152"/>
  <c r="L26" i="152"/>
  <c r="L28" i="152" s="1"/>
  <c r="J26" i="152"/>
  <c r="J28" i="152" s="1"/>
  <c r="H26" i="152"/>
  <c r="H28" i="152" s="1"/>
  <c r="F26" i="152"/>
  <c r="F28" i="152" s="1"/>
  <c r="L17" i="152"/>
  <c r="J17" i="152"/>
  <c r="H17" i="152"/>
  <c r="F17" i="152"/>
  <c r="D17" i="152"/>
  <c r="L16" i="152"/>
  <c r="J16" i="152"/>
  <c r="H16" i="152"/>
  <c r="F16" i="152"/>
  <c r="D16" i="152"/>
  <c r="L15" i="152"/>
  <c r="J15" i="152"/>
  <c r="H15" i="152"/>
  <c r="F15" i="152"/>
  <c r="D15" i="152"/>
  <c r="L14" i="152"/>
  <c r="J14" i="152"/>
  <c r="H14" i="152"/>
  <c r="F14" i="152"/>
  <c r="D14" i="152"/>
  <c r="L13" i="152"/>
  <c r="J13" i="152"/>
  <c r="H13" i="152"/>
  <c r="F13" i="152"/>
  <c r="D13" i="152"/>
  <c r="L12" i="152"/>
  <c r="J12" i="152"/>
  <c r="H12" i="152"/>
  <c r="F12" i="152"/>
  <c r="D12" i="152"/>
  <c r="L11" i="152"/>
  <c r="J11" i="152"/>
  <c r="H11" i="152"/>
  <c r="F11" i="152"/>
  <c r="D11" i="152"/>
  <c r="L10" i="152"/>
  <c r="J10" i="152"/>
  <c r="H10" i="152"/>
  <c r="F10" i="152"/>
  <c r="D10" i="152"/>
  <c r="L6" i="152"/>
  <c r="L7" i="152" s="1"/>
  <c r="J6" i="152"/>
  <c r="J7" i="152" s="1"/>
  <c r="H6" i="152"/>
  <c r="H7" i="152" s="1"/>
  <c r="F6" i="152"/>
  <c r="F7" i="152" s="1"/>
  <c r="D6" i="152"/>
  <c r="D7" i="152" s="1"/>
  <c r="H4" i="152"/>
  <c r="M3" i="152"/>
  <c r="H46" i="151"/>
  <c r="H45" i="151"/>
  <c r="D28" i="151"/>
  <c r="D29" i="151" s="1"/>
  <c r="L27" i="151"/>
  <c r="J27" i="151"/>
  <c r="H27" i="151"/>
  <c r="F27" i="151"/>
  <c r="L26" i="151"/>
  <c r="L28" i="151" s="1"/>
  <c r="J26" i="151"/>
  <c r="J28" i="151" s="1"/>
  <c r="H26" i="151"/>
  <c r="H28" i="151" s="1"/>
  <c r="F26" i="151"/>
  <c r="F28" i="151" s="1"/>
  <c r="L17" i="151"/>
  <c r="J17" i="151"/>
  <c r="H17" i="151"/>
  <c r="F17" i="151"/>
  <c r="D17" i="151"/>
  <c r="L16" i="151"/>
  <c r="J16" i="151"/>
  <c r="H16" i="151"/>
  <c r="F16" i="151"/>
  <c r="D16" i="151"/>
  <c r="L15" i="151"/>
  <c r="J15" i="151"/>
  <c r="H15" i="151"/>
  <c r="F15" i="151"/>
  <c r="D15" i="151"/>
  <c r="L14" i="151"/>
  <c r="J14" i="151"/>
  <c r="H14" i="151"/>
  <c r="F14" i="151"/>
  <c r="D14" i="151"/>
  <c r="L13" i="151"/>
  <c r="J13" i="151"/>
  <c r="H13" i="151"/>
  <c r="F13" i="151"/>
  <c r="D13" i="151"/>
  <c r="L12" i="151"/>
  <c r="J12" i="151"/>
  <c r="H12" i="151"/>
  <c r="F12" i="151"/>
  <c r="D12" i="151"/>
  <c r="L11" i="151"/>
  <c r="J11" i="151"/>
  <c r="H11" i="151"/>
  <c r="F11" i="151"/>
  <c r="D11" i="151"/>
  <c r="L10" i="151"/>
  <c r="J10" i="151"/>
  <c r="H10" i="151"/>
  <c r="F10" i="151"/>
  <c r="D10" i="151"/>
  <c r="L6" i="151"/>
  <c r="L7" i="151" s="1"/>
  <c r="J6" i="151"/>
  <c r="J7" i="151" s="1"/>
  <c r="H6" i="151"/>
  <c r="H7" i="151" s="1"/>
  <c r="F6" i="151"/>
  <c r="F7" i="151" s="1"/>
  <c r="D6" i="151"/>
  <c r="D7" i="151" s="1"/>
  <c r="H4" i="151"/>
  <c r="M3" i="151"/>
  <c r="H46" i="150"/>
  <c r="H45" i="150"/>
  <c r="D28" i="150"/>
  <c r="D29" i="150" s="1"/>
  <c r="L27" i="150"/>
  <c r="J27" i="150"/>
  <c r="H27" i="150"/>
  <c r="F27" i="150"/>
  <c r="L26" i="150"/>
  <c r="L28" i="150" s="1"/>
  <c r="J26" i="150"/>
  <c r="J28" i="150" s="1"/>
  <c r="H26" i="150"/>
  <c r="H28" i="150" s="1"/>
  <c r="F26" i="150"/>
  <c r="F28" i="150" s="1"/>
  <c r="L17" i="150"/>
  <c r="J17" i="150"/>
  <c r="H17" i="150"/>
  <c r="F17" i="150"/>
  <c r="D17" i="150"/>
  <c r="L16" i="150"/>
  <c r="J16" i="150"/>
  <c r="H16" i="150"/>
  <c r="F16" i="150"/>
  <c r="D16" i="150"/>
  <c r="L15" i="150"/>
  <c r="J15" i="150"/>
  <c r="H15" i="150"/>
  <c r="F15" i="150"/>
  <c r="D15" i="150"/>
  <c r="L14" i="150"/>
  <c r="J14" i="150"/>
  <c r="H14" i="150"/>
  <c r="F14" i="150"/>
  <c r="D14" i="150"/>
  <c r="L13" i="150"/>
  <c r="J13" i="150"/>
  <c r="H13" i="150"/>
  <c r="F13" i="150"/>
  <c r="D13" i="150"/>
  <c r="L12" i="150"/>
  <c r="J12" i="150"/>
  <c r="H12" i="150"/>
  <c r="F12" i="150"/>
  <c r="D12" i="150"/>
  <c r="L11" i="150"/>
  <c r="J11" i="150"/>
  <c r="H11" i="150"/>
  <c r="F11" i="150"/>
  <c r="D11" i="150"/>
  <c r="L10" i="150"/>
  <c r="J10" i="150"/>
  <c r="H10" i="150"/>
  <c r="F10" i="150"/>
  <c r="D10" i="150"/>
  <c r="L6" i="150"/>
  <c r="L7" i="150" s="1"/>
  <c r="J6" i="150"/>
  <c r="J7" i="150" s="1"/>
  <c r="H6" i="150"/>
  <c r="H7" i="150" s="1"/>
  <c r="F6" i="150"/>
  <c r="F7" i="150" s="1"/>
  <c r="D6" i="150"/>
  <c r="D7" i="150" s="1"/>
  <c r="H4" i="150"/>
  <c r="M3" i="150"/>
  <c r="D27" i="149"/>
  <c r="D26" i="149"/>
  <c r="F10" i="149"/>
  <c r="D6" i="149"/>
  <c r="D7" i="149" s="1"/>
  <c r="D10" i="149"/>
  <c r="D11" i="149"/>
  <c r="D12" i="149"/>
  <c r="D13" i="149"/>
  <c r="D14" i="149"/>
  <c r="D15" i="149"/>
  <c r="D16" i="149"/>
  <c r="D17" i="149"/>
  <c r="H46" i="149"/>
  <c r="H45" i="149"/>
  <c r="L27" i="149"/>
  <c r="J27" i="149"/>
  <c r="H27" i="149"/>
  <c r="F27" i="149"/>
  <c r="L26" i="149"/>
  <c r="L28" i="149" s="1"/>
  <c r="J26" i="149"/>
  <c r="J28" i="149" s="1"/>
  <c r="H26" i="149"/>
  <c r="H28" i="149" s="1"/>
  <c r="F26" i="149"/>
  <c r="F28" i="149" s="1"/>
  <c r="L17" i="149"/>
  <c r="J17" i="149"/>
  <c r="H17" i="149"/>
  <c r="F17" i="149"/>
  <c r="L16" i="149"/>
  <c r="J16" i="149"/>
  <c r="H16" i="149"/>
  <c r="F16" i="149"/>
  <c r="L15" i="149"/>
  <c r="J15" i="149"/>
  <c r="H15" i="149"/>
  <c r="F15" i="149"/>
  <c r="L14" i="149"/>
  <c r="J14" i="149"/>
  <c r="H14" i="149"/>
  <c r="F14" i="149"/>
  <c r="L13" i="149"/>
  <c r="J13" i="149"/>
  <c r="H13" i="149"/>
  <c r="F13" i="149"/>
  <c r="L12" i="149"/>
  <c r="J12" i="149"/>
  <c r="H12" i="149"/>
  <c r="F12" i="149"/>
  <c r="L11" i="149"/>
  <c r="J11" i="149"/>
  <c r="H11" i="149"/>
  <c r="F11" i="149"/>
  <c r="L10" i="149"/>
  <c r="J10" i="149"/>
  <c r="H10" i="149"/>
  <c r="L6" i="149"/>
  <c r="L7" i="149" s="1"/>
  <c r="J6" i="149"/>
  <c r="J7" i="149" s="1"/>
  <c r="H6" i="149"/>
  <c r="H7" i="149" s="1"/>
  <c r="F6" i="149"/>
  <c r="F7" i="149" s="1"/>
  <c r="H4" i="149"/>
  <c r="M3" i="149"/>
  <c r="H46" i="144"/>
  <c r="H45" i="144"/>
  <c r="D28" i="144"/>
  <c r="D29" i="144" s="1"/>
  <c r="L27" i="144"/>
  <c r="J27" i="144"/>
  <c r="H27" i="144"/>
  <c r="F27" i="144"/>
  <c r="L26" i="144"/>
  <c r="L28" i="144" s="1"/>
  <c r="J26" i="144"/>
  <c r="J28" i="144" s="1"/>
  <c r="H26" i="144"/>
  <c r="H28" i="144" s="1"/>
  <c r="F26" i="144"/>
  <c r="F28" i="144" s="1"/>
  <c r="L17" i="144"/>
  <c r="J17" i="144"/>
  <c r="H17" i="144"/>
  <c r="F17" i="144"/>
  <c r="D17" i="144"/>
  <c r="L16" i="144"/>
  <c r="J16" i="144"/>
  <c r="H16" i="144"/>
  <c r="F16" i="144"/>
  <c r="D16" i="144"/>
  <c r="L15" i="144"/>
  <c r="J15" i="144"/>
  <c r="H15" i="144"/>
  <c r="F15" i="144"/>
  <c r="D15" i="144"/>
  <c r="L14" i="144"/>
  <c r="J14" i="144"/>
  <c r="H14" i="144"/>
  <c r="F14" i="144"/>
  <c r="D14" i="144"/>
  <c r="L13" i="144"/>
  <c r="J13" i="144"/>
  <c r="H13" i="144"/>
  <c r="F13" i="144"/>
  <c r="D13" i="144"/>
  <c r="L12" i="144"/>
  <c r="J12" i="144"/>
  <c r="H12" i="144"/>
  <c r="F12" i="144"/>
  <c r="D12" i="144"/>
  <c r="L11" i="144"/>
  <c r="J11" i="144"/>
  <c r="H11" i="144"/>
  <c r="F11" i="144"/>
  <c r="D11" i="144"/>
  <c r="L10" i="144"/>
  <c r="J10" i="144"/>
  <c r="H10" i="144"/>
  <c r="F10" i="144"/>
  <c r="D10" i="144"/>
  <c r="L6" i="144"/>
  <c r="L7" i="144" s="1"/>
  <c r="J6" i="144"/>
  <c r="J7" i="144" s="1"/>
  <c r="H6" i="144"/>
  <c r="H7" i="144" s="1"/>
  <c r="F6" i="144"/>
  <c r="F7" i="144" s="1"/>
  <c r="D6" i="144"/>
  <c r="D7" i="144" s="1"/>
  <c r="M3" i="144"/>
  <c r="H46" i="142"/>
  <c r="H45" i="142"/>
  <c r="D28" i="142"/>
  <c r="D29" i="142" s="1"/>
  <c r="L27" i="142"/>
  <c r="J27" i="142"/>
  <c r="H27" i="142"/>
  <c r="F27" i="142"/>
  <c r="L26" i="142"/>
  <c r="J26" i="142"/>
  <c r="J28" i="142" s="1"/>
  <c r="H26" i="142"/>
  <c r="H28" i="142" s="1"/>
  <c r="F26" i="142"/>
  <c r="F28" i="142" s="1"/>
  <c r="L17" i="142"/>
  <c r="J17" i="142"/>
  <c r="H17" i="142"/>
  <c r="F17" i="142"/>
  <c r="D17" i="142"/>
  <c r="L16" i="142"/>
  <c r="J16" i="142"/>
  <c r="H16" i="142"/>
  <c r="F16" i="142"/>
  <c r="D16" i="142"/>
  <c r="L15" i="142"/>
  <c r="J15" i="142"/>
  <c r="H15" i="142"/>
  <c r="F15" i="142"/>
  <c r="D15" i="142"/>
  <c r="L14" i="142"/>
  <c r="J14" i="142"/>
  <c r="H14" i="142"/>
  <c r="F14" i="142"/>
  <c r="D14" i="142"/>
  <c r="L13" i="142"/>
  <c r="J13" i="142"/>
  <c r="H13" i="142"/>
  <c r="F13" i="142"/>
  <c r="D13" i="142"/>
  <c r="L12" i="142"/>
  <c r="J12" i="142"/>
  <c r="H12" i="142"/>
  <c r="F12" i="142"/>
  <c r="D12" i="142"/>
  <c r="L11" i="142"/>
  <c r="J11" i="142"/>
  <c r="H11" i="142"/>
  <c r="F11" i="142"/>
  <c r="D11" i="142"/>
  <c r="L10" i="142"/>
  <c r="J10" i="142"/>
  <c r="H10" i="142"/>
  <c r="F10" i="142"/>
  <c r="D10" i="142"/>
  <c r="L6" i="142"/>
  <c r="L7" i="142" s="1"/>
  <c r="J6" i="142"/>
  <c r="J7" i="142" s="1"/>
  <c r="H6" i="142"/>
  <c r="H7" i="142" s="1"/>
  <c r="F6" i="142"/>
  <c r="F7" i="142" s="1"/>
  <c r="D6" i="142"/>
  <c r="D7" i="142" s="1"/>
  <c r="H4" i="142"/>
  <c r="H46" i="141"/>
  <c r="H45" i="141"/>
  <c r="D28" i="141"/>
  <c r="D29" i="141" s="1"/>
  <c r="L27" i="141"/>
  <c r="J27" i="141"/>
  <c r="H27" i="141"/>
  <c r="F27" i="141"/>
  <c r="L26" i="141"/>
  <c r="L28" i="141" s="1"/>
  <c r="J26" i="141"/>
  <c r="H26" i="141"/>
  <c r="H28" i="141" s="1"/>
  <c r="F26" i="141"/>
  <c r="F28" i="141" s="1"/>
  <c r="L17" i="141"/>
  <c r="J17" i="141"/>
  <c r="H17" i="141"/>
  <c r="F17" i="141"/>
  <c r="D17" i="141"/>
  <c r="L16" i="141"/>
  <c r="J16" i="141"/>
  <c r="H16" i="141"/>
  <c r="F16" i="141"/>
  <c r="D16" i="141"/>
  <c r="L15" i="141"/>
  <c r="J15" i="141"/>
  <c r="H15" i="141"/>
  <c r="F15" i="141"/>
  <c r="D15" i="141"/>
  <c r="L14" i="141"/>
  <c r="J14" i="141"/>
  <c r="H14" i="141"/>
  <c r="F14" i="141"/>
  <c r="D14" i="141"/>
  <c r="L13" i="141"/>
  <c r="J13" i="141"/>
  <c r="H13" i="141"/>
  <c r="F13" i="141"/>
  <c r="D13" i="141"/>
  <c r="L12" i="141"/>
  <c r="J12" i="141"/>
  <c r="H12" i="141"/>
  <c r="F12" i="141"/>
  <c r="D12" i="141"/>
  <c r="L11" i="141"/>
  <c r="J11" i="141"/>
  <c r="H11" i="141"/>
  <c r="F11" i="141"/>
  <c r="D11" i="141"/>
  <c r="L10" i="141"/>
  <c r="J10" i="141"/>
  <c r="H10" i="141"/>
  <c r="F10" i="141"/>
  <c r="D10" i="141"/>
  <c r="L6" i="141"/>
  <c r="L7" i="141" s="1"/>
  <c r="J6" i="141"/>
  <c r="J7" i="141" s="1"/>
  <c r="H6" i="141"/>
  <c r="H7" i="141" s="1"/>
  <c r="F6" i="141"/>
  <c r="F7" i="141" s="1"/>
  <c r="D6" i="141"/>
  <c r="D7" i="141" s="1"/>
  <c r="H4" i="141"/>
  <c r="H46" i="139"/>
  <c r="H45" i="139"/>
  <c r="D28" i="139"/>
  <c r="D29" i="139" s="1"/>
  <c r="L27" i="139"/>
  <c r="J27" i="139"/>
  <c r="H27" i="139"/>
  <c r="F27" i="139"/>
  <c r="L26" i="139"/>
  <c r="L28" i="139" s="1"/>
  <c r="J26" i="139"/>
  <c r="J28" i="139" s="1"/>
  <c r="H26" i="139"/>
  <c r="H28" i="139" s="1"/>
  <c r="F26" i="139"/>
  <c r="F28" i="139" s="1"/>
  <c r="L17" i="139"/>
  <c r="J17" i="139"/>
  <c r="H17" i="139"/>
  <c r="F17" i="139"/>
  <c r="D17" i="139"/>
  <c r="L16" i="139"/>
  <c r="J16" i="139"/>
  <c r="H16" i="139"/>
  <c r="F16" i="139"/>
  <c r="D16" i="139"/>
  <c r="L15" i="139"/>
  <c r="J15" i="139"/>
  <c r="H15" i="139"/>
  <c r="F15" i="139"/>
  <c r="D15" i="139"/>
  <c r="L14" i="139"/>
  <c r="J14" i="139"/>
  <c r="H14" i="139"/>
  <c r="F14" i="139"/>
  <c r="D14" i="139"/>
  <c r="L13" i="139"/>
  <c r="J13" i="139"/>
  <c r="H13" i="139"/>
  <c r="F13" i="139"/>
  <c r="D13" i="139"/>
  <c r="L12" i="139"/>
  <c r="J12" i="139"/>
  <c r="H12" i="139"/>
  <c r="F12" i="139"/>
  <c r="D12" i="139"/>
  <c r="L11" i="139"/>
  <c r="J11" i="139"/>
  <c r="H11" i="139"/>
  <c r="F11" i="139"/>
  <c r="D11" i="139"/>
  <c r="L10" i="139"/>
  <c r="J10" i="139"/>
  <c r="H10" i="139"/>
  <c r="F10" i="139"/>
  <c r="D10" i="139"/>
  <c r="L6" i="139"/>
  <c r="L7" i="139" s="1"/>
  <c r="J6" i="139"/>
  <c r="J7" i="139" s="1"/>
  <c r="H6" i="139"/>
  <c r="H7" i="139" s="1"/>
  <c r="F6" i="139"/>
  <c r="F7" i="139" s="1"/>
  <c r="D6" i="139"/>
  <c r="D7" i="139" s="1"/>
  <c r="H4" i="139"/>
  <c r="J45" i="136"/>
  <c r="J44" i="136"/>
  <c r="D27" i="136"/>
  <c r="D28" i="136" s="1"/>
  <c r="L26" i="136"/>
  <c r="J26" i="136"/>
  <c r="H26" i="136"/>
  <c r="F26" i="136"/>
  <c r="L25" i="136"/>
  <c r="L27" i="136" s="1"/>
  <c r="J25" i="136"/>
  <c r="J27" i="136" s="1"/>
  <c r="H25" i="136"/>
  <c r="H27" i="136" s="1"/>
  <c r="F25" i="136"/>
  <c r="F27" i="136" s="1"/>
  <c r="L19" i="136"/>
  <c r="J19" i="136"/>
  <c r="H19" i="136"/>
  <c r="F19" i="136"/>
  <c r="D19" i="136"/>
  <c r="L17" i="136"/>
  <c r="J17" i="136"/>
  <c r="H17" i="136"/>
  <c r="F17" i="136"/>
  <c r="D17" i="136"/>
  <c r="L16" i="136"/>
  <c r="J16" i="136"/>
  <c r="H16" i="136"/>
  <c r="F16" i="136"/>
  <c r="D16" i="136"/>
  <c r="L15" i="136"/>
  <c r="J15" i="136"/>
  <c r="H15" i="136"/>
  <c r="F15" i="136"/>
  <c r="D15" i="136"/>
  <c r="L14" i="136"/>
  <c r="J14" i="136"/>
  <c r="H14" i="136"/>
  <c r="F14" i="136"/>
  <c r="D14" i="136"/>
  <c r="L13" i="136"/>
  <c r="J13" i="136"/>
  <c r="H13" i="136"/>
  <c r="F13" i="136"/>
  <c r="D13" i="136"/>
  <c r="L12" i="136"/>
  <c r="J12" i="136"/>
  <c r="H12" i="136"/>
  <c r="F12" i="136"/>
  <c r="D12" i="136"/>
  <c r="L11" i="136"/>
  <c r="J11" i="136"/>
  <c r="H11" i="136"/>
  <c r="F11" i="136"/>
  <c r="D11" i="136"/>
  <c r="L10" i="136"/>
  <c r="J10" i="136"/>
  <c r="H10" i="136"/>
  <c r="F10" i="136"/>
  <c r="D10" i="136"/>
  <c r="L6" i="136"/>
  <c r="L7" i="136" s="1"/>
  <c r="J6" i="136"/>
  <c r="J7" i="136" s="1"/>
  <c r="H6" i="136"/>
  <c r="H7" i="136" s="1"/>
  <c r="F6" i="136"/>
  <c r="F7" i="136" s="1"/>
  <c r="D6" i="136"/>
  <c r="D7" i="136" s="1"/>
  <c r="H4" i="136"/>
  <c r="U180" i="22"/>
  <c r="J17" i="135"/>
  <c r="D15" i="135"/>
  <c r="D14" i="135"/>
  <c r="J12" i="135"/>
  <c r="J10" i="135"/>
  <c r="J45" i="135"/>
  <c r="J44" i="135"/>
  <c r="D27" i="135"/>
  <c r="D28" i="135" s="1"/>
  <c r="L26" i="135"/>
  <c r="J26" i="135"/>
  <c r="J27" i="135" s="1"/>
  <c r="F26" i="135"/>
  <c r="L25" i="135"/>
  <c r="F25" i="135"/>
  <c r="L19" i="135"/>
  <c r="J19" i="135"/>
  <c r="H19" i="135"/>
  <c r="F19" i="135"/>
  <c r="D19" i="135"/>
  <c r="L17" i="135"/>
  <c r="F17" i="135"/>
  <c r="D17" i="135"/>
  <c r="L16" i="135"/>
  <c r="J16" i="135"/>
  <c r="F16" i="135"/>
  <c r="D16" i="135"/>
  <c r="L15" i="135"/>
  <c r="J15" i="135"/>
  <c r="F15" i="135"/>
  <c r="L14" i="135"/>
  <c r="J14" i="135"/>
  <c r="F14" i="135"/>
  <c r="L13" i="135"/>
  <c r="J13" i="135"/>
  <c r="F13" i="135"/>
  <c r="D13" i="135"/>
  <c r="L12" i="135"/>
  <c r="F12" i="135"/>
  <c r="D12" i="135"/>
  <c r="L11" i="135"/>
  <c r="J11" i="135"/>
  <c r="F11" i="135"/>
  <c r="D11" i="135"/>
  <c r="L10" i="135"/>
  <c r="F10" i="135"/>
  <c r="D10" i="135"/>
  <c r="L6" i="135"/>
  <c r="L7" i="135" s="1"/>
  <c r="J6" i="135"/>
  <c r="J7" i="135" s="1"/>
  <c r="F6" i="135"/>
  <c r="F7" i="135" s="1"/>
  <c r="H4" i="135"/>
  <c r="J28" i="141" l="1"/>
  <c r="L28" i="142"/>
  <c r="D28" i="149"/>
  <c r="D29" i="149" s="1"/>
  <c r="F29" i="152"/>
  <c r="H29" i="152" s="1"/>
  <c r="J29" i="152" s="1"/>
  <c r="L29" i="152" s="1"/>
  <c r="F29" i="151"/>
  <c r="H29" i="151" s="1"/>
  <c r="J29" i="151" s="1"/>
  <c r="L29" i="151" s="1"/>
  <c r="F29" i="150"/>
  <c r="H29" i="150" s="1"/>
  <c r="J29" i="150" s="1"/>
  <c r="L29" i="150" s="1"/>
  <c r="F29" i="149"/>
  <c r="H29" i="149" s="1"/>
  <c r="J29" i="149" s="1"/>
  <c r="L29" i="149" s="1"/>
  <c r="F29" i="144"/>
  <c r="H29" i="144" s="1"/>
  <c r="J29" i="144" s="1"/>
  <c r="L29" i="144" s="1"/>
  <c r="F29" i="142"/>
  <c r="H29" i="142" s="1"/>
  <c r="J29" i="142" s="1"/>
  <c r="L29" i="142" s="1"/>
  <c r="F29" i="141"/>
  <c r="H29" i="141" s="1"/>
  <c r="J29" i="141" s="1"/>
  <c r="L29" i="141" s="1"/>
  <c r="F29" i="139"/>
  <c r="H29" i="139" s="1"/>
  <c r="J29" i="139" s="1"/>
  <c r="L29" i="139" s="1"/>
  <c r="F28" i="136"/>
  <c r="H28" i="136" s="1"/>
  <c r="J28" i="136" s="1"/>
  <c r="L28" i="136" s="1"/>
  <c r="L27" i="135"/>
  <c r="J28" i="135"/>
  <c r="L28" i="135" s="1"/>
  <c r="F10" i="130"/>
  <c r="J45" i="134"/>
  <c r="J44" i="134"/>
  <c r="D27" i="134"/>
  <c r="D28" i="134" s="1"/>
  <c r="L26" i="134"/>
  <c r="J26" i="134"/>
  <c r="H26" i="134"/>
  <c r="F26" i="134"/>
  <c r="L25" i="134"/>
  <c r="L27" i="134" s="1"/>
  <c r="J25" i="134"/>
  <c r="J27" i="134" s="1"/>
  <c r="H25" i="134"/>
  <c r="H27" i="134" s="1"/>
  <c r="F25" i="134"/>
  <c r="L19" i="134"/>
  <c r="J19" i="134"/>
  <c r="H19" i="134"/>
  <c r="F19" i="134"/>
  <c r="D19" i="134"/>
  <c r="L17" i="134"/>
  <c r="J17" i="134"/>
  <c r="H17" i="134"/>
  <c r="F17" i="134"/>
  <c r="D17" i="134"/>
  <c r="L16" i="134"/>
  <c r="J16" i="134"/>
  <c r="H16" i="134"/>
  <c r="F16" i="134"/>
  <c r="D16" i="134"/>
  <c r="L15" i="134"/>
  <c r="J15" i="134"/>
  <c r="H15" i="134"/>
  <c r="F15" i="134"/>
  <c r="D15" i="134"/>
  <c r="L14" i="134"/>
  <c r="J14" i="134"/>
  <c r="H14" i="134"/>
  <c r="F14" i="134"/>
  <c r="D14" i="134"/>
  <c r="L13" i="134"/>
  <c r="J13" i="134"/>
  <c r="H13" i="134"/>
  <c r="F13" i="134"/>
  <c r="D13" i="134"/>
  <c r="L12" i="134"/>
  <c r="J12" i="134"/>
  <c r="H12" i="134"/>
  <c r="F12" i="134"/>
  <c r="D12" i="134"/>
  <c r="L11" i="134"/>
  <c r="J11" i="134"/>
  <c r="H11" i="134"/>
  <c r="F11" i="134"/>
  <c r="D11" i="134"/>
  <c r="L10" i="134"/>
  <c r="J10" i="134"/>
  <c r="H10" i="134"/>
  <c r="D10" i="134"/>
  <c r="L6" i="134"/>
  <c r="L7" i="134" s="1"/>
  <c r="J6" i="134"/>
  <c r="J7" i="134" s="1"/>
  <c r="H6" i="134"/>
  <c r="H7" i="134" s="1"/>
  <c r="F6" i="134"/>
  <c r="F7" i="134" s="1"/>
  <c r="D6" i="134"/>
  <c r="D7" i="134" s="1"/>
  <c r="H4" i="134"/>
  <c r="J45" i="133"/>
  <c r="J44" i="133"/>
  <c r="D27" i="133"/>
  <c r="D28" i="133" s="1"/>
  <c r="L26" i="133"/>
  <c r="J26" i="133"/>
  <c r="H26" i="133"/>
  <c r="F26" i="133"/>
  <c r="L25" i="133"/>
  <c r="L27" i="133" s="1"/>
  <c r="J25" i="133"/>
  <c r="J27" i="133" s="1"/>
  <c r="H25" i="133"/>
  <c r="H27" i="133" s="1"/>
  <c r="F25" i="133"/>
  <c r="F27" i="133" s="1"/>
  <c r="L19" i="133"/>
  <c r="J19" i="133"/>
  <c r="H19" i="133"/>
  <c r="F19" i="133"/>
  <c r="D19" i="133"/>
  <c r="L17" i="133"/>
  <c r="J17" i="133"/>
  <c r="H17" i="133"/>
  <c r="F17" i="133"/>
  <c r="D17" i="133"/>
  <c r="L16" i="133"/>
  <c r="J16" i="133"/>
  <c r="H16" i="133"/>
  <c r="F16" i="133"/>
  <c r="D16" i="133"/>
  <c r="L15" i="133"/>
  <c r="J15" i="133"/>
  <c r="H15" i="133"/>
  <c r="F15" i="133"/>
  <c r="D15" i="133"/>
  <c r="L14" i="133"/>
  <c r="J14" i="133"/>
  <c r="H14" i="133"/>
  <c r="F14" i="133"/>
  <c r="D14" i="133"/>
  <c r="L13" i="133"/>
  <c r="J13" i="133"/>
  <c r="H13" i="133"/>
  <c r="F13" i="133"/>
  <c r="D13" i="133"/>
  <c r="L12" i="133"/>
  <c r="J12" i="133"/>
  <c r="H12" i="133"/>
  <c r="F12" i="133"/>
  <c r="D12" i="133"/>
  <c r="L11" i="133"/>
  <c r="J11" i="133"/>
  <c r="H11" i="133"/>
  <c r="F11" i="133"/>
  <c r="D11" i="133"/>
  <c r="L10" i="133"/>
  <c r="J10" i="133"/>
  <c r="H10" i="133"/>
  <c r="F10" i="133"/>
  <c r="L6" i="133"/>
  <c r="L7" i="133" s="1"/>
  <c r="J6" i="133"/>
  <c r="J7" i="133" s="1"/>
  <c r="H6" i="133"/>
  <c r="H7" i="133" s="1"/>
  <c r="F6" i="133"/>
  <c r="F7" i="133" s="1"/>
  <c r="D6" i="133"/>
  <c r="D7" i="133" s="1"/>
  <c r="H4" i="133"/>
  <c r="D26" i="132"/>
  <c r="D27" i="132" s="1"/>
  <c r="L25" i="132"/>
  <c r="J25" i="132"/>
  <c r="H25" i="132"/>
  <c r="L24" i="132"/>
  <c r="J24" i="132"/>
  <c r="H24" i="132"/>
  <c r="F26" i="132"/>
  <c r="L18" i="132"/>
  <c r="L17" i="132"/>
  <c r="J17" i="132"/>
  <c r="H17" i="132"/>
  <c r="F17" i="132"/>
  <c r="D17" i="132"/>
  <c r="L16" i="132"/>
  <c r="J16" i="132"/>
  <c r="H16" i="132"/>
  <c r="F16" i="132"/>
  <c r="D16" i="132"/>
  <c r="L15" i="132"/>
  <c r="J15" i="132"/>
  <c r="H15" i="132"/>
  <c r="F15" i="132"/>
  <c r="D15" i="132"/>
  <c r="L14" i="132"/>
  <c r="J14" i="132"/>
  <c r="H14" i="132"/>
  <c r="F14" i="132"/>
  <c r="D14" i="132"/>
  <c r="L13" i="132"/>
  <c r="J13" i="132"/>
  <c r="H13" i="132"/>
  <c r="F13" i="132"/>
  <c r="D13" i="132"/>
  <c r="L12" i="132"/>
  <c r="J12" i="132"/>
  <c r="H12" i="132"/>
  <c r="F12" i="132"/>
  <c r="D12" i="132"/>
  <c r="L11" i="132"/>
  <c r="J11" i="132"/>
  <c r="H11" i="132"/>
  <c r="F11" i="132"/>
  <c r="D11" i="132"/>
  <c r="L10" i="132"/>
  <c r="J10" i="132"/>
  <c r="H10" i="132"/>
  <c r="F10" i="132"/>
  <c r="D10" i="132"/>
  <c r="L6" i="132"/>
  <c r="L7" i="132" s="1"/>
  <c r="J6" i="132"/>
  <c r="J7" i="132" s="1"/>
  <c r="H6" i="132"/>
  <c r="H7" i="132" s="1"/>
  <c r="F6" i="132"/>
  <c r="F7" i="132" s="1"/>
  <c r="D6" i="132"/>
  <c r="D7" i="132" s="1"/>
  <c r="H4" i="132"/>
  <c r="H44" i="130"/>
  <c r="H43" i="130"/>
  <c r="L25" i="130"/>
  <c r="J25" i="130"/>
  <c r="H25" i="130"/>
  <c r="F25" i="130"/>
  <c r="L24" i="130"/>
  <c r="L26" i="130" s="1"/>
  <c r="J24" i="130"/>
  <c r="J26" i="130" s="1"/>
  <c r="H24" i="130"/>
  <c r="H26" i="130" s="1"/>
  <c r="F24" i="130"/>
  <c r="D26" i="130"/>
  <c r="D27" i="130" s="1"/>
  <c r="L17" i="130"/>
  <c r="J17" i="130"/>
  <c r="H17" i="130"/>
  <c r="F17" i="130"/>
  <c r="D17" i="130"/>
  <c r="L16" i="130"/>
  <c r="J16" i="130"/>
  <c r="H16" i="130"/>
  <c r="F16" i="130"/>
  <c r="D16" i="130"/>
  <c r="L15" i="130"/>
  <c r="J15" i="130"/>
  <c r="H15" i="130"/>
  <c r="F15" i="130"/>
  <c r="D15" i="130"/>
  <c r="L14" i="130"/>
  <c r="J14" i="130"/>
  <c r="H14" i="130"/>
  <c r="F14" i="130"/>
  <c r="D14" i="130"/>
  <c r="L13" i="130"/>
  <c r="J13" i="130"/>
  <c r="H13" i="130"/>
  <c r="F13" i="130"/>
  <c r="D13" i="130"/>
  <c r="L12" i="130"/>
  <c r="J12" i="130"/>
  <c r="H12" i="130"/>
  <c r="F12" i="130"/>
  <c r="D12" i="130"/>
  <c r="L11" i="130"/>
  <c r="J11" i="130"/>
  <c r="H11" i="130"/>
  <c r="F11" i="130"/>
  <c r="D11" i="130"/>
  <c r="L10" i="130"/>
  <c r="J10" i="130"/>
  <c r="H10" i="130"/>
  <c r="D10" i="130"/>
  <c r="L6" i="130"/>
  <c r="L7" i="130" s="1"/>
  <c r="J6" i="130"/>
  <c r="J7" i="130" s="1"/>
  <c r="H6" i="130"/>
  <c r="H7" i="130" s="1"/>
  <c r="F6" i="130"/>
  <c r="F7" i="130" s="1"/>
  <c r="D6" i="130"/>
  <c r="D7" i="130" s="1"/>
  <c r="H4" i="130"/>
  <c r="L16" i="126"/>
  <c r="J16" i="126"/>
  <c r="H16" i="126"/>
  <c r="F16" i="126"/>
  <c r="D17" i="126"/>
  <c r="D16" i="126"/>
  <c r="D12" i="127"/>
  <c r="J45" i="127"/>
  <c r="J44" i="127"/>
  <c r="L26" i="127"/>
  <c r="J26" i="127"/>
  <c r="H26" i="127"/>
  <c r="F26" i="127"/>
  <c r="D26" i="127"/>
  <c r="L25" i="127"/>
  <c r="J25" i="127"/>
  <c r="H25" i="127"/>
  <c r="F25" i="127"/>
  <c r="D25" i="127"/>
  <c r="L19" i="127"/>
  <c r="J19" i="127"/>
  <c r="H19" i="127"/>
  <c r="F19" i="127"/>
  <c r="D19" i="127"/>
  <c r="L18" i="127"/>
  <c r="J18" i="127"/>
  <c r="H18" i="127"/>
  <c r="F18" i="127"/>
  <c r="D18" i="127"/>
  <c r="L17" i="127"/>
  <c r="J17" i="127"/>
  <c r="H17" i="127"/>
  <c r="F17" i="127"/>
  <c r="D17" i="127"/>
  <c r="L16" i="127"/>
  <c r="J16" i="127"/>
  <c r="H16" i="127"/>
  <c r="F16" i="127"/>
  <c r="D16" i="127"/>
  <c r="L15" i="127"/>
  <c r="J15" i="127"/>
  <c r="H15" i="127"/>
  <c r="F15" i="127"/>
  <c r="D15" i="127"/>
  <c r="L14" i="127"/>
  <c r="J14" i="127"/>
  <c r="H14" i="127"/>
  <c r="F14" i="127"/>
  <c r="D14" i="127"/>
  <c r="L13" i="127"/>
  <c r="J13" i="127"/>
  <c r="H13" i="127"/>
  <c r="F13" i="127"/>
  <c r="D13" i="127"/>
  <c r="L12" i="127"/>
  <c r="J12" i="127"/>
  <c r="H12" i="127"/>
  <c r="F12" i="127"/>
  <c r="L11" i="127"/>
  <c r="J11" i="127"/>
  <c r="H11" i="127"/>
  <c r="F11" i="127"/>
  <c r="D11" i="127"/>
  <c r="L10" i="127"/>
  <c r="J10" i="127"/>
  <c r="H10" i="127"/>
  <c r="F10" i="127"/>
  <c r="D10" i="127"/>
  <c r="L6" i="127"/>
  <c r="L7" i="127" s="1"/>
  <c r="J6" i="127"/>
  <c r="J7" i="127" s="1"/>
  <c r="H6" i="127"/>
  <c r="H7" i="127" s="1"/>
  <c r="F6" i="127"/>
  <c r="F7" i="127" s="1"/>
  <c r="D6" i="127"/>
  <c r="D7" i="127" s="1"/>
  <c r="H4" i="127"/>
  <c r="H27" i="127" l="1"/>
  <c r="F27" i="134"/>
  <c r="J26" i="132"/>
  <c r="H26" i="132"/>
  <c r="L26" i="132"/>
  <c r="D27" i="127"/>
  <c r="D28" i="127" s="1"/>
  <c r="L27" i="127"/>
  <c r="F27" i="127"/>
  <c r="F26" i="130"/>
  <c r="F27" i="130" s="1"/>
  <c r="H27" i="130" s="1"/>
  <c r="J27" i="130" s="1"/>
  <c r="L27" i="130" s="1"/>
  <c r="F28" i="134"/>
  <c r="H28" i="134" s="1"/>
  <c r="J28" i="134" s="1"/>
  <c r="L28" i="134" s="1"/>
  <c r="F28" i="133"/>
  <c r="H28" i="133" s="1"/>
  <c r="J28" i="133" s="1"/>
  <c r="L28" i="133" s="1"/>
  <c r="F27" i="132"/>
  <c r="H27" i="132" s="1"/>
  <c r="J27" i="132" s="1"/>
  <c r="J27" i="127"/>
  <c r="D55" i="126"/>
  <c r="L16" i="118"/>
  <c r="J16" i="118"/>
  <c r="H16" i="118"/>
  <c r="F16" i="118"/>
  <c r="L11" i="118"/>
  <c r="J11" i="118"/>
  <c r="H11" i="118"/>
  <c r="F11" i="118"/>
  <c r="D16" i="118"/>
  <c r="D12" i="118"/>
  <c r="D11" i="118"/>
  <c r="D11" i="126"/>
  <c r="L11" i="126"/>
  <c r="J11" i="126"/>
  <c r="H11" i="126"/>
  <c r="F11" i="126"/>
  <c r="H45" i="126"/>
  <c r="H44" i="126"/>
  <c r="L26" i="126"/>
  <c r="J26" i="126"/>
  <c r="H26" i="126"/>
  <c r="F26" i="126"/>
  <c r="D26" i="126"/>
  <c r="D27" i="126" s="1"/>
  <c r="D28" i="126" s="1"/>
  <c r="L25" i="126"/>
  <c r="J25" i="126"/>
  <c r="H25" i="126"/>
  <c r="H27" i="126" s="1"/>
  <c r="F25" i="126"/>
  <c r="L19" i="126"/>
  <c r="J19" i="126"/>
  <c r="H19" i="126"/>
  <c r="F19" i="126"/>
  <c r="D19" i="126"/>
  <c r="L18" i="126"/>
  <c r="J18" i="126"/>
  <c r="H18" i="126"/>
  <c r="F18" i="126"/>
  <c r="L17" i="126"/>
  <c r="J17" i="126"/>
  <c r="H17" i="126"/>
  <c r="F17" i="126"/>
  <c r="L15" i="126"/>
  <c r="J15" i="126"/>
  <c r="H15" i="126"/>
  <c r="F15" i="126"/>
  <c r="D15" i="126"/>
  <c r="L14" i="126"/>
  <c r="J14" i="126"/>
  <c r="H14" i="126"/>
  <c r="F14" i="126"/>
  <c r="D14" i="126"/>
  <c r="L13" i="126"/>
  <c r="J13" i="126"/>
  <c r="H13" i="126"/>
  <c r="F13" i="126"/>
  <c r="D13" i="126"/>
  <c r="L12" i="126"/>
  <c r="J12" i="126"/>
  <c r="H12" i="126"/>
  <c r="F12" i="126"/>
  <c r="D12" i="126"/>
  <c r="L10" i="126"/>
  <c r="J10" i="126"/>
  <c r="H10" i="126"/>
  <c r="F10" i="126"/>
  <c r="D10" i="126"/>
  <c r="L6" i="126"/>
  <c r="L7" i="126" s="1"/>
  <c r="J6" i="126"/>
  <c r="J7" i="126" s="1"/>
  <c r="H6" i="126"/>
  <c r="H7" i="126" s="1"/>
  <c r="F6" i="126"/>
  <c r="F7" i="126" s="1"/>
  <c r="D6" i="126"/>
  <c r="D7" i="126" s="1"/>
  <c r="H4" i="126"/>
  <c r="D14" i="111"/>
  <c r="C20" i="112"/>
  <c r="D11" i="125"/>
  <c r="D10" i="125"/>
  <c r="J45" i="125"/>
  <c r="J44" i="125"/>
  <c r="L26" i="125"/>
  <c r="J26" i="125"/>
  <c r="H26" i="125"/>
  <c r="F26" i="125"/>
  <c r="L25" i="125"/>
  <c r="L27" i="125" s="1"/>
  <c r="J25" i="125"/>
  <c r="J27" i="125" s="1"/>
  <c r="H25" i="125"/>
  <c r="H27" i="125" s="1"/>
  <c r="F25" i="125"/>
  <c r="F27" i="125" s="1"/>
  <c r="D27" i="125"/>
  <c r="D28" i="125" s="1"/>
  <c r="L19" i="125"/>
  <c r="J19" i="125"/>
  <c r="H19" i="125"/>
  <c r="F19" i="125"/>
  <c r="D19" i="125"/>
  <c r="L18" i="125"/>
  <c r="J18" i="125"/>
  <c r="H18" i="125"/>
  <c r="F18" i="125"/>
  <c r="D18" i="125"/>
  <c r="L17" i="125"/>
  <c r="J17" i="125"/>
  <c r="H17" i="125"/>
  <c r="F17" i="125"/>
  <c r="D17" i="125"/>
  <c r="L16" i="125"/>
  <c r="J16" i="125"/>
  <c r="H16" i="125"/>
  <c r="F16" i="125"/>
  <c r="D16" i="125"/>
  <c r="L15" i="125"/>
  <c r="J15" i="125"/>
  <c r="H15" i="125"/>
  <c r="F15" i="125"/>
  <c r="D15" i="125"/>
  <c r="L14" i="125"/>
  <c r="J14" i="125"/>
  <c r="H14" i="125"/>
  <c r="F14" i="125"/>
  <c r="D14" i="125"/>
  <c r="L13" i="125"/>
  <c r="J13" i="125"/>
  <c r="H13" i="125"/>
  <c r="F13" i="125"/>
  <c r="D13" i="125"/>
  <c r="L12" i="125"/>
  <c r="J12" i="125"/>
  <c r="H12" i="125"/>
  <c r="F12" i="125"/>
  <c r="D12" i="125"/>
  <c r="L10" i="125"/>
  <c r="J10" i="125"/>
  <c r="H10" i="125"/>
  <c r="F10" i="125"/>
  <c r="L6" i="125"/>
  <c r="L7" i="125" s="1"/>
  <c r="J6" i="125"/>
  <c r="J7" i="125" s="1"/>
  <c r="H6" i="125"/>
  <c r="H7" i="125" s="1"/>
  <c r="F6" i="125"/>
  <c r="F7" i="125" s="1"/>
  <c r="D6" i="125"/>
  <c r="D7" i="125" s="1"/>
  <c r="H4" i="125"/>
  <c r="D48" i="124"/>
  <c r="D47" i="124"/>
  <c r="D46" i="124"/>
  <c r="D45" i="124"/>
  <c r="D44" i="124"/>
  <c r="D32" i="124"/>
  <c r="D42" i="124"/>
  <c r="D12" i="124"/>
  <c r="D31" i="124"/>
  <c r="D56" i="124"/>
  <c r="D55" i="124"/>
  <c r="D54" i="124"/>
  <c r="D53" i="124"/>
  <c r="D30" i="124"/>
  <c r="D52" i="124"/>
  <c r="D41" i="124"/>
  <c r="D29" i="124"/>
  <c r="D11" i="124"/>
  <c r="D28" i="124"/>
  <c r="D27" i="124"/>
  <c r="D40" i="124"/>
  <c r="D26" i="124"/>
  <c r="D25" i="124"/>
  <c r="D10" i="124"/>
  <c r="D24" i="124"/>
  <c r="D51" i="124"/>
  <c r="D23" i="124"/>
  <c r="D39" i="124"/>
  <c r="D22" i="124"/>
  <c r="D9" i="124"/>
  <c r="D21" i="124"/>
  <c r="D38" i="124"/>
  <c r="D37" i="124"/>
  <c r="D20" i="124"/>
  <c r="D50" i="124"/>
  <c r="D19" i="124"/>
  <c r="D8" i="124"/>
  <c r="D18" i="124"/>
  <c r="D49" i="124"/>
  <c r="D13" i="124"/>
  <c r="D17" i="124"/>
  <c r="D36" i="124"/>
  <c r="D16" i="124"/>
  <c r="D7" i="124"/>
  <c r="D15" i="124"/>
  <c r="D35" i="124"/>
  <c r="D14" i="124"/>
  <c r="D34" i="124"/>
  <c r="D33" i="124"/>
  <c r="D57" i="124"/>
  <c r="D43" i="124"/>
  <c r="M3" i="124"/>
  <c r="K3" i="124"/>
  <c r="J45" i="122"/>
  <c r="J44" i="122"/>
  <c r="L27" i="122"/>
  <c r="D27" i="122"/>
  <c r="D28" i="122" s="1"/>
  <c r="F27" i="122"/>
  <c r="J27" i="122"/>
  <c r="H27" i="122"/>
  <c r="L19" i="122"/>
  <c r="J19" i="122"/>
  <c r="H19" i="122"/>
  <c r="F19" i="122"/>
  <c r="D19" i="122"/>
  <c r="L17" i="122"/>
  <c r="J17" i="122"/>
  <c r="H17" i="122"/>
  <c r="F17" i="122"/>
  <c r="D17" i="122"/>
  <c r="L16" i="122"/>
  <c r="J16" i="122"/>
  <c r="H16" i="122"/>
  <c r="F16" i="122"/>
  <c r="D16" i="122"/>
  <c r="L15" i="122"/>
  <c r="J15" i="122"/>
  <c r="H15" i="122"/>
  <c r="F15" i="122"/>
  <c r="D15" i="122"/>
  <c r="L14" i="122"/>
  <c r="J14" i="122"/>
  <c r="H14" i="122"/>
  <c r="F14" i="122"/>
  <c r="D14" i="122"/>
  <c r="L13" i="122"/>
  <c r="J13" i="122"/>
  <c r="H13" i="122"/>
  <c r="F13" i="122"/>
  <c r="D13" i="122"/>
  <c r="L12" i="122"/>
  <c r="J12" i="122"/>
  <c r="H12" i="122"/>
  <c r="F12" i="122"/>
  <c r="D12" i="122"/>
  <c r="L10" i="122"/>
  <c r="J10" i="122"/>
  <c r="H10" i="122"/>
  <c r="F10" i="122"/>
  <c r="D10" i="122"/>
  <c r="L6" i="122"/>
  <c r="L7" i="122" s="1"/>
  <c r="J6" i="122"/>
  <c r="J7" i="122" s="1"/>
  <c r="H6" i="122"/>
  <c r="H7" i="122" s="1"/>
  <c r="F6" i="122"/>
  <c r="F7" i="122" s="1"/>
  <c r="D6" i="122"/>
  <c r="D7" i="122" s="1"/>
  <c r="H4" i="122"/>
  <c r="J45" i="123"/>
  <c r="J44" i="123"/>
  <c r="L26" i="123"/>
  <c r="J26" i="123"/>
  <c r="H26" i="123"/>
  <c r="F26" i="123"/>
  <c r="D26" i="123"/>
  <c r="L25" i="123"/>
  <c r="J25" i="123"/>
  <c r="H25" i="123"/>
  <c r="F25" i="123"/>
  <c r="D25" i="123"/>
  <c r="L19" i="123"/>
  <c r="J19" i="123"/>
  <c r="H19" i="123"/>
  <c r="F19" i="123"/>
  <c r="D19" i="123"/>
  <c r="L17" i="123"/>
  <c r="L16" i="123" s="1"/>
  <c r="J17" i="123"/>
  <c r="J16" i="123" s="1"/>
  <c r="H17" i="123"/>
  <c r="H16" i="123" s="1"/>
  <c r="F17" i="123"/>
  <c r="F16" i="123" s="1"/>
  <c r="D17" i="123"/>
  <c r="D16" i="123" s="1"/>
  <c r="L15" i="123"/>
  <c r="J15" i="123"/>
  <c r="H15" i="123"/>
  <c r="F15" i="123"/>
  <c r="D15" i="123"/>
  <c r="L14" i="123"/>
  <c r="J14" i="123"/>
  <c r="H14" i="123"/>
  <c r="F14" i="123"/>
  <c r="D14" i="123"/>
  <c r="L13" i="123"/>
  <c r="J13" i="123"/>
  <c r="H13" i="123"/>
  <c r="F13" i="123"/>
  <c r="D13" i="123"/>
  <c r="L12" i="123"/>
  <c r="L11" i="123" s="1"/>
  <c r="J12" i="123"/>
  <c r="J11" i="123" s="1"/>
  <c r="H12" i="123"/>
  <c r="H11" i="123" s="1"/>
  <c r="F12" i="123"/>
  <c r="F11" i="123" s="1"/>
  <c r="D12" i="123"/>
  <c r="D11" i="123" s="1"/>
  <c r="L10" i="123"/>
  <c r="J10" i="123"/>
  <c r="H10" i="123"/>
  <c r="F10" i="123"/>
  <c r="D10" i="123"/>
  <c r="L6" i="123"/>
  <c r="L7" i="123" s="1"/>
  <c r="J6" i="123"/>
  <c r="J7" i="123" s="1"/>
  <c r="H6" i="123"/>
  <c r="H7" i="123" s="1"/>
  <c r="F6" i="123"/>
  <c r="F7" i="123" s="1"/>
  <c r="D6" i="123"/>
  <c r="D7" i="123" s="1"/>
  <c r="H4" i="123"/>
  <c r="H4" i="118"/>
  <c r="H4" i="120"/>
  <c r="D48" i="121"/>
  <c r="D47" i="121"/>
  <c r="D46" i="121"/>
  <c r="D45" i="121"/>
  <c r="D44" i="121"/>
  <c r="D32" i="121"/>
  <c r="D42" i="121"/>
  <c r="D12" i="121"/>
  <c r="D31" i="121"/>
  <c r="D56" i="121"/>
  <c r="D55" i="121"/>
  <c r="D54" i="121"/>
  <c r="D53" i="121"/>
  <c r="D30" i="121"/>
  <c r="D52" i="121"/>
  <c r="D41" i="121"/>
  <c r="D29" i="121"/>
  <c r="D11" i="121"/>
  <c r="D28" i="121"/>
  <c r="D27" i="121"/>
  <c r="D40" i="121"/>
  <c r="D26" i="121"/>
  <c r="D25" i="121"/>
  <c r="D10" i="121"/>
  <c r="D24" i="121"/>
  <c r="D51" i="121"/>
  <c r="D23" i="121"/>
  <c r="D39" i="121"/>
  <c r="D22" i="121"/>
  <c r="D9" i="121"/>
  <c r="D21" i="121"/>
  <c r="D38" i="121"/>
  <c r="D37" i="121"/>
  <c r="D20" i="121"/>
  <c r="D50" i="121"/>
  <c r="D19" i="121"/>
  <c r="D8" i="121"/>
  <c r="D18" i="121"/>
  <c r="D49" i="121"/>
  <c r="D13" i="121"/>
  <c r="D17" i="121"/>
  <c r="D36" i="121"/>
  <c r="D16" i="121"/>
  <c r="D7" i="121"/>
  <c r="D15" i="121"/>
  <c r="D35" i="121"/>
  <c r="D14" i="121"/>
  <c r="D34" i="121"/>
  <c r="D33" i="121"/>
  <c r="D43" i="121"/>
  <c r="M3" i="121"/>
  <c r="K3" i="121"/>
  <c r="D55" i="119"/>
  <c r="J45" i="119"/>
  <c r="J44" i="119"/>
  <c r="L26" i="119"/>
  <c r="J26" i="119"/>
  <c r="H26" i="119"/>
  <c r="F26" i="119"/>
  <c r="D26" i="119"/>
  <c r="L25" i="119"/>
  <c r="L27" i="119" s="1"/>
  <c r="J25" i="119"/>
  <c r="H25" i="119"/>
  <c r="F25" i="119"/>
  <c r="D25" i="119"/>
  <c r="D27" i="119" s="1"/>
  <c r="D28" i="119" s="1"/>
  <c r="L19" i="119"/>
  <c r="J19" i="119"/>
  <c r="H19" i="119"/>
  <c r="F19" i="119"/>
  <c r="D19" i="119"/>
  <c r="L18" i="119"/>
  <c r="J18" i="119"/>
  <c r="H18" i="119"/>
  <c r="F18" i="119"/>
  <c r="D18" i="119"/>
  <c r="L17" i="119"/>
  <c r="J17" i="119"/>
  <c r="H17" i="119"/>
  <c r="F17" i="119"/>
  <c r="D17" i="119"/>
  <c r="L16" i="119"/>
  <c r="J16" i="119"/>
  <c r="H16" i="119"/>
  <c r="F16" i="119"/>
  <c r="D16" i="119"/>
  <c r="L15" i="119"/>
  <c r="J15" i="119"/>
  <c r="H15" i="119"/>
  <c r="F15" i="119"/>
  <c r="D15" i="119"/>
  <c r="L14" i="119"/>
  <c r="J14" i="119"/>
  <c r="H14" i="119"/>
  <c r="F14" i="119"/>
  <c r="D14" i="119"/>
  <c r="L13" i="119"/>
  <c r="J13" i="119"/>
  <c r="H13" i="119"/>
  <c r="F13" i="119"/>
  <c r="D13" i="119"/>
  <c r="L12" i="119"/>
  <c r="J12" i="119"/>
  <c r="H12" i="119"/>
  <c r="F12" i="119"/>
  <c r="D12" i="119"/>
  <c r="L10" i="119"/>
  <c r="J10" i="119"/>
  <c r="H10" i="119"/>
  <c r="F10" i="119"/>
  <c r="D10" i="119"/>
  <c r="L6" i="119"/>
  <c r="L7" i="119" s="1"/>
  <c r="J6" i="119"/>
  <c r="J7" i="119" s="1"/>
  <c r="H6" i="119"/>
  <c r="H7" i="119" s="1"/>
  <c r="F6" i="119"/>
  <c r="F7" i="119" s="1"/>
  <c r="D6" i="119"/>
  <c r="D7" i="119" s="1"/>
  <c r="H4" i="119"/>
  <c r="J45" i="118"/>
  <c r="J44" i="118"/>
  <c r="L26" i="118"/>
  <c r="J26" i="118"/>
  <c r="H26" i="118"/>
  <c r="F26" i="118"/>
  <c r="D26" i="118"/>
  <c r="L25" i="118"/>
  <c r="J25" i="118"/>
  <c r="H25" i="118"/>
  <c r="F25" i="118"/>
  <c r="D25" i="118"/>
  <c r="L19" i="118"/>
  <c r="J19" i="118"/>
  <c r="H19" i="118"/>
  <c r="F19" i="118"/>
  <c r="D19" i="118"/>
  <c r="L18" i="118"/>
  <c r="J18" i="118"/>
  <c r="H18" i="118"/>
  <c r="F18" i="118"/>
  <c r="D18" i="118"/>
  <c r="L17" i="118"/>
  <c r="J17" i="118"/>
  <c r="H17" i="118"/>
  <c r="F17" i="118"/>
  <c r="D17" i="118"/>
  <c r="L15" i="118"/>
  <c r="J15" i="118"/>
  <c r="H15" i="118"/>
  <c r="F15" i="118"/>
  <c r="D15" i="118"/>
  <c r="L14" i="118"/>
  <c r="J14" i="118"/>
  <c r="H14" i="118"/>
  <c r="F14" i="118"/>
  <c r="D14" i="118"/>
  <c r="L13" i="118"/>
  <c r="J13" i="118"/>
  <c r="H13" i="118"/>
  <c r="F13" i="118"/>
  <c r="D13" i="118"/>
  <c r="L12" i="118"/>
  <c r="J12" i="118"/>
  <c r="H12" i="118"/>
  <c r="F12" i="118"/>
  <c r="L10" i="118"/>
  <c r="J10" i="118"/>
  <c r="H10" i="118"/>
  <c r="F10" i="118"/>
  <c r="D10" i="118"/>
  <c r="L6" i="118"/>
  <c r="L7" i="118" s="1"/>
  <c r="J6" i="118"/>
  <c r="J7" i="118" s="1"/>
  <c r="H6" i="118"/>
  <c r="H7" i="118" s="1"/>
  <c r="F6" i="118"/>
  <c r="F7" i="118" s="1"/>
  <c r="D6" i="118"/>
  <c r="D7" i="118" s="1"/>
  <c r="L6" i="120"/>
  <c r="L7" i="120" s="1"/>
  <c r="H6" i="120"/>
  <c r="H7" i="120" s="1"/>
  <c r="F6" i="120"/>
  <c r="F7" i="120" s="1"/>
  <c r="D6" i="120"/>
  <c r="J6" i="120"/>
  <c r="J7" i="120" s="1"/>
  <c r="H45" i="120"/>
  <c r="H44" i="120"/>
  <c r="L26" i="120"/>
  <c r="J26" i="120"/>
  <c r="H26" i="120"/>
  <c r="F26" i="120"/>
  <c r="D26" i="120"/>
  <c r="L25" i="120"/>
  <c r="L27" i="120" s="1"/>
  <c r="J25" i="120"/>
  <c r="H25" i="120"/>
  <c r="F25" i="120"/>
  <c r="D25" i="120"/>
  <c r="L19" i="120"/>
  <c r="J19" i="120"/>
  <c r="H19" i="120"/>
  <c r="F19" i="120"/>
  <c r="D19" i="120"/>
  <c r="L18" i="120"/>
  <c r="J18" i="120"/>
  <c r="H18" i="120"/>
  <c r="F18" i="120"/>
  <c r="D18" i="120"/>
  <c r="L17" i="120"/>
  <c r="J17" i="120"/>
  <c r="H17" i="120"/>
  <c r="F17" i="120"/>
  <c r="D17" i="120"/>
  <c r="L16" i="120"/>
  <c r="J16" i="120"/>
  <c r="H16" i="120"/>
  <c r="F16" i="120"/>
  <c r="D16" i="120"/>
  <c r="L15" i="120"/>
  <c r="J15" i="120"/>
  <c r="H15" i="120"/>
  <c r="F15" i="120"/>
  <c r="D15" i="120"/>
  <c r="L14" i="120"/>
  <c r="J14" i="120"/>
  <c r="H14" i="120"/>
  <c r="F14" i="120"/>
  <c r="D14" i="120"/>
  <c r="L13" i="120"/>
  <c r="J13" i="120"/>
  <c r="H13" i="120"/>
  <c r="F13" i="120"/>
  <c r="D13" i="120"/>
  <c r="L12" i="120"/>
  <c r="J12" i="120"/>
  <c r="H12" i="120"/>
  <c r="F12" i="120"/>
  <c r="D12" i="120"/>
  <c r="L10" i="120"/>
  <c r="J10" i="120"/>
  <c r="H10" i="120"/>
  <c r="F10" i="120"/>
  <c r="D10" i="120"/>
  <c r="H4" i="67"/>
  <c r="U7" i="112"/>
  <c r="N10" i="112"/>
  <c r="N11" i="112"/>
  <c r="N41" i="112"/>
  <c r="N40" i="112"/>
  <c r="N39" i="112"/>
  <c r="N38" i="112"/>
  <c r="N37" i="112"/>
  <c r="N36" i="112"/>
  <c r="N35" i="112"/>
  <c r="N34" i="112"/>
  <c r="N33" i="112"/>
  <c r="N32" i="112"/>
  <c r="N31" i="112"/>
  <c r="N30" i="112"/>
  <c r="N29" i="112"/>
  <c r="N28" i="112"/>
  <c r="N27" i="112"/>
  <c r="N26" i="112"/>
  <c r="N25" i="112"/>
  <c r="N24" i="112"/>
  <c r="N23" i="112"/>
  <c r="N22" i="112"/>
  <c r="N21" i="112"/>
  <c r="N20" i="112"/>
  <c r="N19" i="112"/>
  <c r="N18" i="112"/>
  <c r="N17" i="112"/>
  <c r="N16" i="112"/>
  <c r="N15" i="112"/>
  <c r="N14" i="112"/>
  <c r="N13" i="112"/>
  <c r="N12" i="112"/>
  <c r="C41" i="112"/>
  <c r="C34" i="112"/>
  <c r="C29" i="112"/>
  <c r="C25" i="112"/>
  <c r="C18" i="112"/>
  <c r="C17" i="112"/>
  <c r="C12" i="112"/>
  <c r="C11" i="112"/>
  <c r="C10" i="112"/>
  <c r="C42" i="112"/>
  <c r="C40" i="112"/>
  <c r="C39" i="112"/>
  <c r="C38" i="112"/>
  <c r="C37" i="112"/>
  <c r="C36" i="112"/>
  <c r="C35" i="112"/>
  <c r="C33" i="112"/>
  <c r="C32" i="112"/>
  <c r="C31" i="112"/>
  <c r="C30" i="112"/>
  <c r="C28" i="112"/>
  <c r="C27" i="112"/>
  <c r="C26" i="112"/>
  <c r="C24" i="112"/>
  <c r="C23" i="112"/>
  <c r="C22" i="112"/>
  <c r="C21" i="112"/>
  <c r="C19" i="112"/>
  <c r="C16" i="112"/>
  <c r="C15" i="112"/>
  <c r="C14" i="112"/>
  <c r="C13" i="112"/>
  <c r="C9" i="112"/>
  <c r="D58" i="111"/>
  <c r="D57" i="111"/>
  <c r="D56" i="111"/>
  <c r="D55" i="111"/>
  <c r="D54" i="111"/>
  <c r="D53" i="111"/>
  <c r="D52" i="111"/>
  <c r="D51" i="111"/>
  <c r="D50" i="111"/>
  <c r="D49" i="111"/>
  <c r="D48" i="111"/>
  <c r="D47" i="111"/>
  <c r="D46" i="111"/>
  <c r="D45" i="111"/>
  <c r="D44" i="111"/>
  <c r="D43" i="111"/>
  <c r="D42" i="111"/>
  <c r="D41" i="111"/>
  <c r="D40" i="111"/>
  <c r="D39" i="111"/>
  <c r="D38" i="111"/>
  <c r="D37" i="111"/>
  <c r="D36" i="111"/>
  <c r="D35" i="111"/>
  <c r="D34" i="111"/>
  <c r="D33" i="111"/>
  <c r="D32" i="111"/>
  <c r="D31" i="111"/>
  <c r="D30" i="111"/>
  <c r="D29" i="111"/>
  <c r="D28" i="111"/>
  <c r="D27" i="111"/>
  <c r="D26" i="111"/>
  <c r="D25" i="111"/>
  <c r="D24" i="111"/>
  <c r="D23" i="111"/>
  <c r="D22" i="111"/>
  <c r="D21" i="111"/>
  <c r="D20" i="111"/>
  <c r="D19" i="111"/>
  <c r="D18" i="111"/>
  <c r="D17" i="111"/>
  <c r="D16" i="111"/>
  <c r="D15" i="111"/>
  <c r="D13" i="111"/>
  <c r="D12" i="111"/>
  <c r="D11" i="111"/>
  <c r="D10" i="111"/>
  <c r="D9" i="111"/>
  <c r="D8" i="111"/>
  <c r="K3" i="111"/>
  <c r="D33" i="110"/>
  <c r="D30" i="110"/>
  <c r="L3" i="110"/>
  <c r="D8" i="110"/>
  <c r="D57" i="110"/>
  <c r="D56" i="110"/>
  <c r="D55" i="110"/>
  <c r="D54" i="110"/>
  <c r="D53" i="110"/>
  <c r="D52" i="110"/>
  <c r="D51" i="110"/>
  <c r="D50" i="110"/>
  <c r="D49" i="110"/>
  <c r="D48" i="110"/>
  <c r="D47" i="110"/>
  <c r="D46" i="110"/>
  <c r="D45" i="110"/>
  <c r="D44" i="110"/>
  <c r="D43" i="110"/>
  <c r="D42" i="110"/>
  <c r="D41" i="110"/>
  <c r="D40" i="110"/>
  <c r="D39" i="110"/>
  <c r="D38" i="110"/>
  <c r="D37" i="110"/>
  <c r="D36" i="110"/>
  <c r="D35" i="110"/>
  <c r="D34" i="110"/>
  <c r="D32" i="110"/>
  <c r="D31" i="110"/>
  <c r="D29" i="110"/>
  <c r="D28" i="110"/>
  <c r="D27" i="110"/>
  <c r="D26" i="110"/>
  <c r="D25" i="110"/>
  <c r="D24" i="110"/>
  <c r="D23" i="110"/>
  <c r="D22" i="110"/>
  <c r="D21" i="110"/>
  <c r="D20" i="110"/>
  <c r="D19" i="110"/>
  <c r="D18" i="110"/>
  <c r="D17" i="110"/>
  <c r="D16" i="110"/>
  <c r="D15" i="110"/>
  <c r="D14" i="110"/>
  <c r="D13" i="110"/>
  <c r="D12" i="110"/>
  <c r="D11" i="110"/>
  <c r="D10" i="110"/>
  <c r="D9" i="110"/>
  <c r="M3" i="110"/>
  <c r="D27" i="118" l="1"/>
  <c r="D28" i="118" s="1"/>
  <c r="L27" i="132"/>
  <c r="H27" i="120"/>
  <c r="F27" i="119"/>
  <c r="F28" i="119" s="1"/>
  <c r="J27" i="120"/>
  <c r="L27" i="126"/>
  <c r="F27" i="120"/>
  <c r="L27" i="118"/>
  <c r="L27" i="123"/>
  <c r="F27" i="126"/>
  <c r="F28" i="126" s="1"/>
  <c r="H28" i="126" s="1"/>
  <c r="J27" i="119"/>
  <c r="F27" i="123"/>
  <c r="J27" i="126"/>
  <c r="F28" i="127"/>
  <c r="H28" i="127" s="1"/>
  <c r="J28" i="127" s="1"/>
  <c r="L28" i="127" s="1"/>
  <c r="D27" i="120"/>
  <c r="D28" i="120" s="1"/>
  <c r="F28" i="120" s="1"/>
  <c r="H28" i="120" s="1"/>
  <c r="H27" i="118"/>
  <c r="F27" i="118"/>
  <c r="F28" i="118" s="1"/>
  <c r="F28" i="125"/>
  <c r="H28" i="125" s="1"/>
  <c r="J28" i="125" s="1"/>
  <c r="L28" i="125" s="1"/>
  <c r="J27" i="118"/>
  <c r="H27" i="119"/>
  <c r="J27" i="123"/>
  <c r="H27" i="123"/>
  <c r="D27" i="123"/>
  <c r="D28" i="123" s="1"/>
  <c r="F28" i="122"/>
  <c r="H28" i="122" s="1"/>
  <c r="J28" i="122" s="1"/>
  <c r="L28" i="122" s="1"/>
  <c r="D7" i="120"/>
  <c r="L26" i="67"/>
  <c r="L25" i="67"/>
  <c r="J26" i="67"/>
  <c r="J25" i="67"/>
  <c r="H26" i="67"/>
  <c r="H25" i="67"/>
  <c r="F26" i="67"/>
  <c r="F25" i="67"/>
  <c r="D26" i="67"/>
  <c r="D25" i="67"/>
  <c r="L16" i="67"/>
  <c r="J16" i="67"/>
  <c r="H16" i="67"/>
  <c r="F16" i="67"/>
  <c r="D15" i="67"/>
  <c r="D16" i="67"/>
  <c r="L11" i="67"/>
  <c r="J11" i="67"/>
  <c r="H11" i="67"/>
  <c r="F11" i="67"/>
  <c r="D11" i="67"/>
  <c r="L17" i="67"/>
  <c r="L10" i="67"/>
  <c r="J10" i="67"/>
  <c r="H10" i="67"/>
  <c r="F10" i="67"/>
  <c r="J28" i="126" l="1"/>
  <c r="L28" i="126" s="1"/>
  <c r="J28" i="120"/>
  <c r="L28" i="120" s="1"/>
  <c r="F28" i="123"/>
  <c r="H28" i="118"/>
  <c r="J28" i="118" s="1"/>
  <c r="L28" i="118" s="1"/>
  <c r="H28" i="119"/>
  <c r="J28" i="119" s="1"/>
  <c r="L28" i="119" s="1"/>
  <c r="H28" i="123"/>
  <c r="J28" i="123" s="1"/>
  <c r="L28" i="123" s="1"/>
  <c r="J17" i="67"/>
  <c r="J15" i="67"/>
  <c r="J14" i="67"/>
  <c r="J13" i="67"/>
  <c r="J12" i="67"/>
  <c r="L15" i="67"/>
  <c r="L14" i="67"/>
  <c r="L13" i="67"/>
  <c r="L12" i="67"/>
  <c r="F17" i="67"/>
  <c r="F15" i="67"/>
  <c r="F14" i="67"/>
  <c r="F13" i="67"/>
  <c r="F12" i="67"/>
  <c r="H17" i="67"/>
  <c r="H15" i="67"/>
  <c r="H14" i="67"/>
  <c r="H13" i="67"/>
  <c r="H12" i="67"/>
  <c r="D10" i="67"/>
  <c r="D12" i="67"/>
  <c r="D13" i="67"/>
  <c r="D14" i="67"/>
  <c r="D17" i="67"/>
  <c r="D6" i="67"/>
  <c r="J45" i="67"/>
  <c r="J44" i="67"/>
  <c r="L27" i="67"/>
  <c r="J27" i="67"/>
  <c r="H27" i="67"/>
  <c r="F27" i="67"/>
  <c r="D27" i="67"/>
  <c r="D28" i="67" s="1"/>
  <c r="L6" i="67"/>
  <c r="J6" i="67"/>
  <c r="H6" i="67"/>
  <c r="F6" i="67"/>
  <c r="F28" i="67" l="1"/>
  <c r="H28" i="67" s="1"/>
  <c r="J28" i="67" s="1"/>
  <c r="L28" i="67" s="1"/>
  <c r="F45" i="53" l="1"/>
  <c r="F44" i="53"/>
  <c r="G27" i="53"/>
  <c r="F27" i="53"/>
  <c r="E27" i="53"/>
  <c r="D27" i="53"/>
  <c r="C27" i="53"/>
  <c r="C28" i="53" s="1"/>
  <c r="G6" i="53"/>
  <c r="F6" i="53"/>
  <c r="E6" i="53"/>
  <c r="D6" i="53"/>
  <c r="C6" i="53"/>
  <c r="D28" i="53" l="1"/>
  <c r="E28" i="53" s="1"/>
  <c r="F28" i="53" s="1"/>
  <c r="G28" i="53" s="1"/>
  <c r="U219" i="22" l="1"/>
  <c r="U218" i="22"/>
  <c r="U217" i="22"/>
  <c r="U216" i="22"/>
  <c r="U215" i="22"/>
  <c r="U214" i="22"/>
  <c r="U213" i="22"/>
  <c r="U212" i="22"/>
  <c r="U211" i="22"/>
  <c r="U210" i="22"/>
  <c r="U209" i="22"/>
  <c r="U208" i="22"/>
  <c r="U207" i="22"/>
  <c r="U206" i="22"/>
  <c r="U205" i="22"/>
  <c r="U204" i="22"/>
  <c r="U203" i="22"/>
  <c r="U202" i="22"/>
  <c r="U201" i="22"/>
  <c r="U200" i="22"/>
  <c r="U199" i="22"/>
  <c r="U198" i="22"/>
  <c r="U197" i="22"/>
  <c r="U196" i="22"/>
  <c r="U195" i="22"/>
  <c r="U194" i="22"/>
  <c r="U193" i="22"/>
  <c r="U192" i="22"/>
  <c r="U191" i="22"/>
  <c r="U190" i="22"/>
  <c r="U189" i="22"/>
  <c r="U188" i="22"/>
  <c r="U187" i="22"/>
  <c r="U186" i="22"/>
  <c r="U185" i="22"/>
  <c r="U184" i="22"/>
  <c r="U183" i="22"/>
  <c r="U182" i="22"/>
  <c r="U181" i="22"/>
  <c r="U179" i="22"/>
  <c r="U178" i="22"/>
  <c r="U177" i="22"/>
  <c r="U176" i="22"/>
  <c r="U175" i="22"/>
  <c r="U174" i="22"/>
  <c r="U173" i="22"/>
  <c r="U172" i="22"/>
  <c r="U171" i="22"/>
  <c r="U170" i="22"/>
  <c r="U169" i="22"/>
  <c r="U168" i="22"/>
  <c r="U167" i="22"/>
  <c r="U166" i="22"/>
  <c r="U165" i="22"/>
  <c r="U164" i="22"/>
  <c r="U163" i="22"/>
  <c r="U162" i="22"/>
  <c r="U161" i="22"/>
  <c r="U160" i="22"/>
  <c r="U159" i="22"/>
  <c r="U158" i="22"/>
  <c r="U157" i="22"/>
  <c r="U156" i="22"/>
  <c r="U155" i="22"/>
  <c r="U154" i="22"/>
  <c r="U153" i="22"/>
  <c r="U152" i="22"/>
  <c r="U151" i="22"/>
  <c r="U150" i="22"/>
  <c r="U149" i="22"/>
  <c r="U148" i="22"/>
  <c r="U147" i="22"/>
  <c r="U146" i="22"/>
  <c r="U145" i="22"/>
  <c r="U144" i="22"/>
  <c r="U143" i="22"/>
  <c r="U142" i="22"/>
  <c r="U141" i="22"/>
  <c r="U140" i="22"/>
  <c r="U139" i="22"/>
  <c r="U138" i="22"/>
  <c r="U137" i="22"/>
  <c r="U136" i="22"/>
  <c r="U135" i="22"/>
  <c r="U134" i="22"/>
  <c r="U133" i="22"/>
  <c r="U132" i="22"/>
  <c r="U131" i="22"/>
  <c r="U130" i="22"/>
  <c r="U129" i="22"/>
  <c r="U128" i="22"/>
  <c r="U127" i="22"/>
  <c r="U126" i="22"/>
  <c r="U125" i="22"/>
  <c r="U124" i="22"/>
  <c r="U123" i="22"/>
  <c r="U122" i="22"/>
  <c r="U121" i="22"/>
  <c r="U120" i="22"/>
  <c r="U119" i="22"/>
  <c r="U118" i="22"/>
  <c r="U117" i="22"/>
  <c r="U116" i="22"/>
  <c r="U115" i="22"/>
  <c r="U114" i="22"/>
  <c r="U113" i="22"/>
  <c r="U112" i="22"/>
  <c r="U111" i="22"/>
  <c r="U110" i="22"/>
  <c r="U109" i="22"/>
  <c r="U108" i="22"/>
  <c r="U107" i="22"/>
  <c r="U106" i="22"/>
  <c r="U105" i="22"/>
  <c r="U104" i="22"/>
  <c r="U103" i="22"/>
  <c r="U102" i="22"/>
  <c r="U101" i="22"/>
  <c r="U100" i="22"/>
  <c r="U99" i="22"/>
  <c r="U98" i="22"/>
  <c r="U97" i="22"/>
  <c r="U96" i="22"/>
  <c r="U95" i="22"/>
  <c r="U94" i="22"/>
  <c r="U93" i="22"/>
  <c r="U92" i="22"/>
  <c r="U91" i="22"/>
  <c r="U90" i="22"/>
  <c r="U89" i="22"/>
  <c r="U88" i="22"/>
  <c r="U87" i="22"/>
  <c r="U86" i="22"/>
  <c r="U85" i="22"/>
  <c r="U84" i="22"/>
  <c r="U83" i="22"/>
  <c r="U82" i="22"/>
  <c r="U81" i="22"/>
  <c r="U80" i="22"/>
  <c r="U79" i="22"/>
  <c r="U78" i="22"/>
  <c r="U77" i="22"/>
  <c r="U76" i="22"/>
  <c r="U75" i="22"/>
  <c r="U74" i="22"/>
  <c r="U73" i="22"/>
  <c r="U72" i="22"/>
  <c r="U71" i="22"/>
  <c r="U70" i="22"/>
  <c r="U69" i="22"/>
  <c r="U68" i="22"/>
  <c r="U67" i="22"/>
  <c r="U66" i="22"/>
  <c r="U65" i="22"/>
  <c r="U64" i="22"/>
  <c r="U63" i="22"/>
  <c r="U62" i="22"/>
  <c r="U61" i="22"/>
  <c r="U60" i="22"/>
  <c r="U59" i="22"/>
  <c r="U58" i="22"/>
  <c r="U57" i="22"/>
  <c r="U56" i="22"/>
  <c r="U55" i="22"/>
  <c r="U54" i="22"/>
  <c r="U53" i="22"/>
  <c r="U52" i="22"/>
  <c r="U51" i="22"/>
  <c r="U50" i="22"/>
  <c r="U49" i="22"/>
  <c r="U48" i="22"/>
  <c r="U47" i="22"/>
  <c r="U46" i="22"/>
  <c r="U45" i="22"/>
  <c r="U44" i="22"/>
  <c r="U43" i="22"/>
  <c r="U42" i="22"/>
  <c r="U41" i="22"/>
  <c r="U40" i="22"/>
  <c r="U39" i="22"/>
  <c r="U38" i="22"/>
  <c r="U37" i="22"/>
  <c r="U36" i="22"/>
  <c r="U35" i="22"/>
  <c r="U34" i="22"/>
  <c r="U33" i="22"/>
  <c r="U32" i="22"/>
  <c r="U31" i="22"/>
  <c r="U30" i="22"/>
  <c r="U29" i="22"/>
  <c r="U28" i="22"/>
  <c r="U27" i="22"/>
  <c r="U26" i="22"/>
  <c r="U25" i="22"/>
  <c r="U24" i="22"/>
  <c r="U23" i="22"/>
  <c r="I23" i="22"/>
  <c r="U22" i="22"/>
  <c r="I22" i="22"/>
  <c r="U21" i="22"/>
  <c r="I21" i="22"/>
  <c r="U20" i="22"/>
  <c r="U19" i="22"/>
  <c r="U18" i="22"/>
  <c r="U17" i="22"/>
  <c r="U16" i="22"/>
  <c r="U14" i="22"/>
  <c r="U13" i="22"/>
  <c r="U12" i="22"/>
  <c r="U11" i="22"/>
  <c r="U10" i="22"/>
  <c r="U9" i="22"/>
  <c r="U8" i="22"/>
  <c r="U7" i="22"/>
  <c r="U6" i="22"/>
  <c r="U5" i="22"/>
  <c r="U4" i="22"/>
</calcChain>
</file>

<file path=xl/sharedStrings.xml><?xml version="1.0" encoding="utf-8"?>
<sst xmlns="http://schemas.openxmlformats.org/spreadsheetml/2006/main" count="7060" uniqueCount="1239">
  <si>
    <t>Total Ridership YTD</t>
  </si>
  <si>
    <t>Riders</t>
  </si>
  <si>
    <t xml:space="preserve">Theme </t>
  </si>
  <si>
    <t>New Hope Valley Railway</t>
  </si>
  <si>
    <t>TIMETABLE 7</t>
  </si>
  <si>
    <r>
      <rPr>
        <b/>
        <sz val="18"/>
        <color rgb="FF000000"/>
        <rFont val="Calibri"/>
        <family val="2"/>
        <charset val="1"/>
      </rPr>
      <t>D</t>
    </r>
    <r>
      <rPr>
        <b/>
        <sz val="14"/>
        <color rgb="FF000000"/>
        <rFont val="Calibri"/>
        <family val="2"/>
        <charset val="1"/>
      </rPr>
      <t>ATE:</t>
    </r>
  </si>
  <si>
    <t>Bonsal, NC</t>
  </si>
  <si>
    <t>R</t>
  </si>
  <si>
    <r>
      <rPr>
        <sz val="12"/>
        <color rgb="FF000000"/>
        <rFont val="Calibri"/>
        <family val="2"/>
        <charset val="1"/>
      </rPr>
      <t xml:space="preserve">PART 1: </t>
    </r>
    <r>
      <rPr>
        <b/>
        <sz val="12"/>
        <color rgb="FF000000"/>
        <rFont val="Calibri"/>
        <family val="2"/>
        <charset val="1"/>
      </rPr>
      <t>PASSENGER COUNT</t>
    </r>
  </si>
  <si>
    <r>
      <rPr>
        <b/>
        <sz val="18"/>
        <color rgb="FF000000"/>
        <rFont val="Calibri"/>
        <family val="2"/>
        <charset val="1"/>
      </rPr>
      <t>S</t>
    </r>
    <r>
      <rPr>
        <b/>
        <sz val="14"/>
        <color rgb="FF000000"/>
        <rFont val="Calibri"/>
        <family val="2"/>
        <charset val="1"/>
      </rPr>
      <t>CHEDULED</t>
    </r>
    <r>
      <rPr>
        <b/>
        <sz val="18"/>
        <color rgb="FF000000"/>
        <rFont val="Calibri"/>
        <family val="2"/>
        <charset val="1"/>
      </rPr>
      <t xml:space="preserve"> T</t>
    </r>
    <r>
      <rPr>
        <b/>
        <sz val="14"/>
        <color rgb="FF000000"/>
        <rFont val="Calibri"/>
        <family val="2"/>
        <charset val="1"/>
      </rPr>
      <t>IME</t>
    </r>
  </si>
  <si>
    <r>
      <rPr>
        <b/>
        <sz val="18"/>
        <color rgb="FF000000"/>
        <rFont val="Calibri"/>
        <family val="2"/>
        <charset val="1"/>
      </rPr>
      <t>T</t>
    </r>
    <r>
      <rPr>
        <b/>
        <sz val="14"/>
        <color rgb="FF000000"/>
        <rFont val="Calibri"/>
        <family val="2"/>
        <charset val="1"/>
      </rPr>
      <t>RAIN</t>
    </r>
    <r>
      <rPr>
        <b/>
        <sz val="18"/>
        <color rgb="FF000000"/>
        <rFont val="Calibri"/>
        <family val="2"/>
        <charset val="1"/>
      </rPr>
      <t xml:space="preserve"> N</t>
    </r>
    <r>
      <rPr>
        <b/>
        <sz val="14"/>
        <color rgb="FF000000"/>
        <rFont val="Calibri"/>
        <family val="2"/>
        <charset val="1"/>
      </rPr>
      <t>UMBER</t>
    </r>
  </si>
  <si>
    <r>
      <rPr>
        <b/>
        <sz val="18"/>
        <color rgb="FF000000"/>
        <rFont val="Calibri"/>
        <family val="2"/>
        <charset val="1"/>
      </rPr>
      <t>E</t>
    </r>
    <r>
      <rPr>
        <b/>
        <sz val="14"/>
        <color rgb="FF000000"/>
        <rFont val="Calibri"/>
        <family val="2"/>
        <charset val="1"/>
      </rPr>
      <t>NGINE:</t>
    </r>
  </si>
  <si>
    <t>MP 0.1 - Depart Northbound</t>
  </si>
  <si>
    <t>Yard Limits*</t>
  </si>
  <si>
    <t>MP 2.1 - Midway Northbound</t>
  </si>
  <si>
    <t xml:space="preserve"> </t>
  </si>
  <si>
    <t>MP 4.1 - Arr.  New Hill</t>
  </si>
  <si>
    <t>MP 4.1- Lv. New Hill - Southbound</t>
  </si>
  <si>
    <t>MP 2.1 - Midway Southbound</t>
  </si>
  <si>
    <t>MP 0.1 - ON SPOT</t>
  </si>
  <si>
    <t>`</t>
  </si>
  <si>
    <t>NOTE:</t>
  </si>
  <si>
    <r>
      <rPr>
        <b/>
        <sz val="11"/>
        <color rgb="FF000000"/>
        <rFont val="Calibri"/>
        <family val="2"/>
        <charset val="1"/>
      </rPr>
      <t>* = C</t>
    </r>
    <r>
      <rPr>
        <b/>
        <sz val="9"/>
        <color rgb="FF000000"/>
        <rFont val="Calibri"/>
        <family val="2"/>
        <charset val="1"/>
      </rPr>
      <t>HECK</t>
    </r>
    <r>
      <rPr>
        <b/>
        <sz val="11"/>
        <color rgb="FF000000"/>
        <rFont val="Calibri"/>
        <family val="2"/>
        <charset val="1"/>
      </rPr>
      <t xml:space="preserve"> M</t>
    </r>
    <r>
      <rPr>
        <b/>
        <sz val="9"/>
        <color rgb="FF000000"/>
        <rFont val="Calibri"/>
        <family val="2"/>
        <charset val="1"/>
      </rPr>
      <t>ARK</t>
    </r>
    <r>
      <rPr>
        <b/>
        <sz val="11"/>
        <color rgb="FF000000"/>
        <rFont val="Calibri"/>
        <family val="2"/>
        <charset val="1"/>
      </rPr>
      <t xml:space="preserve"> O</t>
    </r>
    <r>
      <rPr>
        <b/>
        <sz val="9"/>
        <color rgb="FF000000"/>
        <rFont val="Calibri"/>
        <family val="2"/>
        <charset val="1"/>
      </rPr>
      <t>NLY</t>
    </r>
  </si>
  <si>
    <r>
      <rPr>
        <b/>
        <sz val="20"/>
        <color rgb="FF000000"/>
        <rFont val="Calibri"/>
        <family val="2"/>
        <charset val="1"/>
      </rPr>
      <t>P</t>
    </r>
    <r>
      <rPr>
        <b/>
        <sz val="16"/>
        <color rgb="FF000000"/>
        <rFont val="Calibri"/>
        <family val="2"/>
        <charset val="1"/>
      </rPr>
      <t>ASSENGER</t>
    </r>
    <r>
      <rPr>
        <b/>
        <sz val="20"/>
        <color rgb="FF000000"/>
        <rFont val="Calibri"/>
        <family val="2"/>
        <charset val="1"/>
      </rPr>
      <t xml:space="preserve"> C</t>
    </r>
    <r>
      <rPr>
        <b/>
        <sz val="16"/>
        <color rgb="FF000000"/>
        <rFont val="Calibri"/>
        <family val="2"/>
        <charset val="1"/>
      </rPr>
      <t>OUNTS</t>
    </r>
  </si>
  <si>
    <t>Cab</t>
  </si>
  <si>
    <t>OTHER</t>
  </si>
  <si>
    <r>
      <rPr>
        <b/>
        <sz val="18"/>
        <color rgb="FF000000"/>
        <rFont val="Calibri"/>
        <family val="2"/>
        <charset val="1"/>
      </rPr>
      <t>T</t>
    </r>
    <r>
      <rPr>
        <b/>
        <sz val="14"/>
        <color rgb="FF000000"/>
        <rFont val="Calibri"/>
        <family val="2"/>
        <charset val="1"/>
      </rPr>
      <t>OTAL</t>
    </r>
    <r>
      <rPr>
        <b/>
        <sz val="18"/>
        <color rgb="FF000000"/>
        <rFont val="Calibri"/>
        <family val="2"/>
        <charset val="1"/>
      </rPr>
      <t xml:space="preserve"> P</t>
    </r>
    <r>
      <rPr>
        <b/>
        <sz val="14"/>
        <color rgb="FF000000"/>
        <rFont val="Calibri"/>
        <family val="2"/>
        <charset val="1"/>
      </rPr>
      <t>ER</t>
    </r>
    <r>
      <rPr>
        <b/>
        <sz val="18"/>
        <color rgb="FF000000"/>
        <rFont val="Calibri"/>
        <family val="2"/>
        <charset val="1"/>
      </rPr>
      <t xml:space="preserve"> T</t>
    </r>
    <r>
      <rPr>
        <b/>
        <sz val="14"/>
        <color rgb="FF000000"/>
        <rFont val="Calibri"/>
        <family val="2"/>
        <charset val="1"/>
      </rPr>
      <t>RAIN</t>
    </r>
  </si>
  <si>
    <r>
      <rPr>
        <b/>
        <sz val="18"/>
        <color rgb="FF000000"/>
        <rFont val="Calibri"/>
        <family val="2"/>
        <charset val="1"/>
      </rPr>
      <t>R</t>
    </r>
    <r>
      <rPr>
        <b/>
        <sz val="14"/>
        <color rgb="FF000000"/>
        <rFont val="Calibri"/>
        <family val="2"/>
        <charset val="1"/>
      </rPr>
      <t>UNNING</t>
    </r>
    <r>
      <rPr>
        <b/>
        <sz val="18"/>
        <color rgb="FF000000"/>
        <rFont val="Calibri"/>
        <family val="2"/>
        <charset val="1"/>
      </rPr>
      <t xml:space="preserve"> T</t>
    </r>
    <r>
      <rPr>
        <b/>
        <sz val="14"/>
        <color rgb="FF000000"/>
        <rFont val="Calibri"/>
        <family val="2"/>
        <charset val="1"/>
      </rPr>
      <t>OTAL</t>
    </r>
  </si>
  <si>
    <r>
      <rPr>
        <sz val="18"/>
        <color rgb="FF000000"/>
        <rFont val="Calibri"/>
        <family val="2"/>
        <charset val="1"/>
      </rPr>
      <t>A</t>
    </r>
    <r>
      <rPr>
        <sz val="14"/>
        <color rgb="FF000000"/>
        <rFont val="Calibri"/>
        <family val="2"/>
        <charset val="1"/>
      </rPr>
      <t>DVANCE</t>
    </r>
    <r>
      <rPr>
        <sz val="18"/>
        <color rgb="FF000000"/>
        <rFont val="Calibri"/>
        <family val="2"/>
        <charset val="1"/>
      </rPr>
      <t xml:space="preserve"> S</t>
    </r>
    <r>
      <rPr>
        <sz val="14"/>
        <color rgb="FF000000"/>
        <rFont val="Calibri"/>
        <family val="2"/>
        <charset val="1"/>
      </rPr>
      <t>ALES</t>
    </r>
  </si>
  <si>
    <r>
      <rPr>
        <sz val="18"/>
        <color rgb="FF000000"/>
        <rFont val="Calibri"/>
        <family val="2"/>
        <charset val="1"/>
      </rPr>
      <t>P</t>
    </r>
    <r>
      <rPr>
        <sz val="14"/>
        <color rgb="FF000000"/>
        <rFont val="Calibri"/>
        <family val="2"/>
        <charset val="1"/>
      </rPr>
      <t>ROMOTION</t>
    </r>
    <r>
      <rPr>
        <sz val="18"/>
        <color rgb="FF000000"/>
        <rFont val="Calibri"/>
        <family val="2"/>
        <charset val="1"/>
      </rPr>
      <t xml:space="preserve"> S</t>
    </r>
    <r>
      <rPr>
        <sz val="14"/>
        <color rgb="FF000000"/>
        <rFont val="Calibri"/>
        <family val="2"/>
        <charset val="1"/>
      </rPr>
      <t>ALES</t>
    </r>
  </si>
  <si>
    <t>FRA 6180-55 TOTAL:</t>
  </si>
  <si>
    <t>(Total with other Passenger Counts and enter on BOX 17)</t>
  </si>
  <si>
    <t>CREW:</t>
  </si>
  <si>
    <t>(FRA REQUIRED)</t>
  </si>
  <si>
    <t xml:space="preserve">Dispatcher:  </t>
  </si>
  <si>
    <t xml:space="preserve">Engineer:  </t>
  </si>
  <si>
    <t>Conductor</t>
  </si>
  <si>
    <t xml:space="preserve">Signal Operator:  </t>
  </si>
  <si>
    <t xml:space="preserve">Head Brakeman:  </t>
  </si>
  <si>
    <t>Rear Brakeman</t>
  </si>
  <si>
    <t>Actor Drop off/Pick up Engineer(s):</t>
  </si>
  <si>
    <t>PART 2:</t>
  </si>
  <si>
    <t>Train Miles</t>
  </si>
  <si>
    <t>FRA PASSENGER MILES*</t>
  </si>
  <si>
    <t>FRA 6180-55:</t>
  </si>
  <si>
    <t>(Total with other Passenger Miles and enter on BOX 16)</t>
  </si>
  <si>
    <t>FRA PASSENGER TRAIN MILES*</t>
  </si>
  <si>
    <t xml:space="preserve">Number of Trains: </t>
  </si>
  <si>
    <t>(Total with other train miles and enter on BOX 12)</t>
  </si>
  <si>
    <t>* Note: 8 miles used for each trip</t>
  </si>
  <si>
    <t>PART 3:</t>
  </si>
  <si>
    <r>
      <rPr>
        <b/>
        <sz val="12"/>
        <color rgb="FF000000"/>
        <rFont val="Calibri"/>
        <family val="2"/>
        <charset val="1"/>
      </rPr>
      <t xml:space="preserve">WEATHER: </t>
    </r>
    <r>
      <rPr>
        <sz val="8"/>
        <color rgb="FF000000"/>
        <rFont val="Calibri"/>
        <family val="2"/>
        <charset val="1"/>
      </rPr>
      <t>(FRA REQUIRED)</t>
    </r>
  </si>
  <si>
    <r>
      <rPr>
        <b/>
        <sz val="12"/>
        <color rgb="FF000000"/>
        <rFont val="Calibri"/>
        <family val="2"/>
        <charset val="1"/>
      </rPr>
      <t>Temperature</t>
    </r>
    <r>
      <rPr>
        <sz val="8"/>
        <color rgb="FF000000"/>
        <rFont val="Calibri"/>
        <family val="2"/>
        <charset val="1"/>
      </rPr>
      <t xml:space="preserve"> (FRA REQUIRED)</t>
    </r>
  </si>
  <si>
    <t>(IF NEEDED)</t>
  </si>
  <si>
    <t>REMARKS:</t>
  </si>
  <si>
    <t>Ted Dunn</t>
  </si>
  <si>
    <t>Harold Boettcher</t>
  </si>
  <si>
    <t>Chris Tilley</t>
  </si>
  <si>
    <t>Chris R Boli</t>
  </si>
  <si>
    <t>Richard Gray</t>
  </si>
  <si>
    <t>Charles Stirewalt</t>
  </si>
  <si>
    <t>Rob Grau</t>
  </si>
  <si>
    <t>Gene Ezzell</t>
  </si>
  <si>
    <t>Joe Mills</t>
  </si>
  <si>
    <t>Jay Horn</t>
  </si>
  <si>
    <t>John F Morck</t>
  </si>
  <si>
    <t>Donald Marshall</t>
  </si>
  <si>
    <t>Roger Koss</t>
  </si>
  <si>
    <t>Victor Varney</t>
  </si>
  <si>
    <t>John Tredway</t>
  </si>
  <si>
    <t>John Morck</t>
  </si>
  <si>
    <t>Dennis Winchell</t>
  </si>
  <si>
    <t>Light Rain</t>
  </si>
  <si>
    <t>Albers</t>
  </si>
  <si>
    <t>Ray</t>
  </si>
  <si>
    <t>Engines</t>
  </si>
  <si>
    <t>Arthur</t>
  </si>
  <si>
    <t>Tommy</t>
  </si>
  <si>
    <t>Barham</t>
  </si>
  <si>
    <t>Mary J</t>
  </si>
  <si>
    <t>671</t>
  </si>
  <si>
    <t>Barth</t>
  </si>
  <si>
    <t>Sue</t>
  </si>
  <si>
    <t>Barth (71)</t>
  </si>
  <si>
    <t>Paul</t>
  </si>
  <si>
    <t>Baschon</t>
  </si>
  <si>
    <t>Paul J</t>
  </si>
  <si>
    <t>Sharon</t>
  </si>
  <si>
    <t>Sara</t>
  </si>
  <si>
    <t>Bass*</t>
  </si>
  <si>
    <t>Judy</t>
  </si>
  <si>
    <t>Becker</t>
  </si>
  <si>
    <t>Scott</t>
  </si>
  <si>
    <t>Betz</t>
  </si>
  <si>
    <t>John</t>
  </si>
  <si>
    <t xml:space="preserve">Grace </t>
  </si>
  <si>
    <t>Blazier</t>
  </si>
  <si>
    <t>Dennis</t>
  </si>
  <si>
    <t>Bock</t>
  </si>
  <si>
    <t>Richard</t>
  </si>
  <si>
    <t>Boettcher</t>
  </si>
  <si>
    <t>Harold</t>
  </si>
  <si>
    <t>Bogaski</t>
  </si>
  <si>
    <t>Alex</t>
  </si>
  <si>
    <t>Bohon</t>
  </si>
  <si>
    <t>Boli</t>
  </si>
  <si>
    <t>Chris R</t>
  </si>
  <si>
    <t>Brook</t>
  </si>
  <si>
    <t>David</t>
  </si>
  <si>
    <t>Brownfield</t>
  </si>
  <si>
    <t>Chris</t>
  </si>
  <si>
    <t>Anderson (8)</t>
  </si>
  <si>
    <t>Campbell</t>
  </si>
  <si>
    <t>Carl David</t>
  </si>
  <si>
    <t>Catina</t>
  </si>
  <si>
    <t>Camporeale</t>
  </si>
  <si>
    <t>Sal</t>
  </si>
  <si>
    <t>Brakeman</t>
  </si>
  <si>
    <t>Signal Operator</t>
  </si>
  <si>
    <t>Dispatcher</t>
  </si>
  <si>
    <t>Engineer</t>
  </si>
  <si>
    <t>Weather</t>
  </si>
  <si>
    <t>Care</t>
  </si>
  <si>
    <t>George</t>
  </si>
  <si>
    <t>Clear</t>
  </si>
  <si>
    <t>Carroll</t>
  </si>
  <si>
    <t>Tim</t>
  </si>
  <si>
    <t>Overcast</t>
  </si>
  <si>
    <t xml:space="preserve">Casselberry </t>
  </si>
  <si>
    <t>Gina</t>
  </si>
  <si>
    <t>Billy Rueckert</t>
  </si>
  <si>
    <t>Chasco</t>
  </si>
  <si>
    <t>Rain</t>
  </si>
  <si>
    <t>Carmen</t>
  </si>
  <si>
    <t>Partly Cloudy</t>
  </si>
  <si>
    <t>Clark</t>
  </si>
  <si>
    <t>Ed</t>
  </si>
  <si>
    <t>Member's</t>
  </si>
  <si>
    <t>Brandt Wilkus</t>
  </si>
  <si>
    <t>Gray Lackey</t>
  </si>
  <si>
    <t>Fog</t>
  </si>
  <si>
    <t>Cobb</t>
  </si>
  <si>
    <t>James E</t>
  </si>
  <si>
    <t>Names</t>
  </si>
  <si>
    <t>Michael S MacLean</t>
  </si>
  <si>
    <t>Drizzle</t>
  </si>
  <si>
    <t>Conner</t>
  </si>
  <si>
    <t>Robert</t>
  </si>
  <si>
    <t>Hazy</t>
  </si>
  <si>
    <t>Connors</t>
  </si>
  <si>
    <t>Mark</t>
  </si>
  <si>
    <t xml:space="preserve">Snow </t>
  </si>
  <si>
    <t xml:space="preserve">Nicholas </t>
  </si>
  <si>
    <t>Nick Conner</t>
  </si>
  <si>
    <t>Ray Albers</t>
  </si>
  <si>
    <t>Sleet</t>
  </si>
  <si>
    <t>Veronica</t>
  </si>
  <si>
    <t>Hail</t>
  </si>
  <si>
    <t>Andrea</t>
  </si>
  <si>
    <t>Freezing Rain</t>
  </si>
  <si>
    <t>Cook</t>
  </si>
  <si>
    <t>James R</t>
  </si>
  <si>
    <t>Crowley</t>
  </si>
  <si>
    <t>Bob</t>
  </si>
  <si>
    <t>DeGaetano</t>
  </si>
  <si>
    <t>Steve</t>
  </si>
  <si>
    <t>Darrell F</t>
  </si>
  <si>
    <t>DeWitt</t>
  </si>
  <si>
    <t>Nathan</t>
  </si>
  <si>
    <t>Erlene</t>
  </si>
  <si>
    <t>Dick</t>
  </si>
  <si>
    <t>David G</t>
  </si>
  <si>
    <t xml:space="preserve">Dick - Baenan </t>
  </si>
  <si>
    <t>Nancy</t>
  </si>
  <si>
    <t>Donoghue</t>
  </si>
  <si>
    <t>Mathew</t>
  </si>
  <si>
    <t>Duerst</t>
  </si>
  <si>
    <t>Leslie Cohen</t>
  </si>
  <si>
    <t>Dunn</t>
  </si>
  <si>
    <t>Ted</t>
  </si>
  <si>
    <t>Edwards</t>
  </si>
  <si>
    <t>Kevin</t>
  </si>
  <si>
    <t>Teresa</t>
  </si>
  <si>
    <t>Emmerson (63)</t>
  </si>
  <si>
    <t>Engineerland</t>
  </si>
  <si>
    <t>Nick</t>
  </si>
  <si>
    <t>Eschmann</t>
  </si>
  <si>
    <t xml:space="preserve">Gene </t>
  </si>
  <si>
    <t>Evers</t>
  </si>
  <si>
    <t>Randy</t>
  </si>
  <si>
    <t>Carol</t>
  </si>
  <si>
    <t>Ezzell, Jr</t>
  </si>
  <si>
    <t>Eugene W</t>
  </si>
  <si>
    <t>Fairbrother</t>
  </si>
  <si>
    <t>Craig</t>
  </si>
  <si>
    <t>Fairbrother - Gallan</t>
  </si>
  <si>
    <t>Cheryl</t>
  </si>
  <si>
    <t>Finger</t>
  </si>
  <si>
    <t>John Y</t>
  </si>
  <si>
    <t>Gagnon</t>
  </si>
  <si>
    <t>Giordano</t>
  </si>
  <si>
    <t>Karen</t>
  </si>
  <si>
    <t>Gladfelter</t>
  </si>
  <si>
    <t>Jack O.</t>
  </si>
  <si>
    <t>Donna</t>
  </si>
  <si>
    <t>Graham</t>
  </si>
  <si>
    <t>Dave</t>
  </si>
  <si>
    <t>Grajek</t>
  </si>
  <si>
    <t>Michael</t>
  </si>
  <si>
    <t>Grau</t>
  </si>
  <si>
    <t>Cindy</t>
  </si>
  <si>
    <t>Robert (Rob)</t>
  </si>
  <si>
    <t>Gray</t>
  </si>
  <si>
    <t>Harshbarger</t>
  </si>
  <si>
    <t>Gene</t>
  </si>
  <si>
    <t>Hoffman</t>
  </si>
  <si>
    <t>Darlene</t>
  </si>
  <si>
    <t>Horn</t>
  </si>
  <si>
    <t>John (Jay)</t>
  </si>
  <si>
    <t>M  Richard</t>
  </si>
  <si>
    <t>Kate</t>
  </si>
  <si>
    <t>Hussey</t>
  </si>
  <si>
    <t>Anita</t>
  </si>
  <si>
    <t>Hutchinson</t>
  </si>
  <si>
    <t>Diana</t>
  </si>
  <si>
    <t>Tom</t>
  </si>
  <si>
    <t>Hyman</t>
  </si>
  <si>
    <t>Gary</t>
  </si>
  <si>
    <t>Jatko</t>
  </si>
  <si>
    <t>James</t>
  </si>
  <si>
    <t>Jennings</t>
  </si>
  <si>
    <t>Evan</t>
  </si>
  <si>
    <t>Jessup</t>
  </si>
  <si>
    <t>Lester</t>
  </si>
  <si>
    <t>Cornelia</t>
  </si>
  <si>
    <t>Johnson</t>
  </si>
  <si>
    <t>Reid C</t>
  </si>
  <si>
    <t>Jack</t>
  </si>
  <si>
    <t>Johnson - Mitchell</t>
  </si>
  <si>
    <t>Johnston</t>
  </si>
  <si>
    <t>Greg</t>
  </si>
  <si>
    <t>Joseph (17)</t>
  </si>
  <si>
    <t>Joshua (14)</t>
  </si>
  <si>
    <t>Marnai</t>
  </si>
  <si>
    <t>Jones</t>
  </si>
  <si>
    <t>Wayne</t>
  </si>
  <si>
    <t>Joyner</t>
  </si>
  <si>
    <t>Vivian</t>
  </si>
  <si>
    <t>Kaplan</t>
  </si>
  <si>
    <t>Kearse</t>
  </si>
  <si>
    <t>Mike</t>
  </si>
  <si>
    <t>Kincheloe</t>
  </si>
  <si>
    <t>William</t>
  </si>
  <si>
    <t>Koss</t>
  </si>
  <si>
    <t>Linda</t>
  </si>
  <si>
    <t>Roger A</t>
  </si>
  <si>
    <t>Kotz</t>
  </si>
  <si>
    <t>Art</t>
  </si>
  <si>
    <t>Kreuzinger</t>
  </si>
  <si>
    <t>Thomas</t>
  </si>
  <si>
    <t>Kuttner 16</t>
  </si>
  <si>
    <t>Calvin</t>
  </si>
  <si>
    <t>Lackey</t>
  </si>
  <si>
    <t>M Gray</t>
  </si>
  <si>
    <t>Mack E</t>
  </si>
  <si>
    <t>Lasater</t>
  </si>
  <si>
    <t>Richard T</t>
  </si>
  <si>
    <t>Lathrop</t>
  </si>
  <si>
    <t>David D.</t>
  </si>
  <si>
    <t>Lindenmuth</t>
  </si>
  <si>
    <t>Matt</t>
  </si>
  <si>
    <t>Lucas</t>
  </si>
  <si>
    <t>Leon T</t>
  </si>
  <si>
    <t>MacLean</t>
  </si>
  <si>
    <t>Michael S</t>
  </si>
  <si>
    <t>Emma (2)</t>
  </si>
  <si>
    <t>Lindsay (4)</t>
  </si>
  <si>
    <t>Amy</t>
  </si>
  <si>
    <t>Macy</t>
  </si>
  <si>
    <t>Jonathan D.</t>
  </si>
  <si>
    <t>Majors, Jr</t>
  </si>
  <si>
    <t>Robert P</t>
  </si>
  <si>
    <t>Mangum</t>
  </si>
  <si>
    <t>James W</t>
  </si>
  <si>
    <t>Manhard</t>
  </si>
  <si>
    <t>Markham</t>
  </si>
  <si>
    <t>Felix</t>
  </si>
  <si>
    <t>Marks</t>
  </si>
  <si>
    <t>Kenneth</t>
  </si>
  <si>
    <t>Marshall</t>
  </si>
  <si>
    <t>Donald</t>
  </si>
  <si>
    <t>Martin</t>
  </si>
  <si>
    <t>Logan</t>
  </si>
  <si>
    <t>Mattson, Jr.</t>
  </si>
  <si>
    <t>Alan</t>
  </si>
  <si>
    <t>McElwaine</t>
  </si>
  <si>
    <t>McGraw</t>
  </si>
  <si>
    <t>McKinney</t>
  </si>
  <si>
    <t>Meade</t>
  </si>
  <si>
    <t>James B</t>
  </si>
  <si>
    <t>Meredith</t>
  </si>
  <si>
    <t>Jessica</t>
  </si>
  <si>
    <t>Russ</t>
  </si>
  <si>
    <t>Middour</t>
  </si>
  <si>
    <t>Brenda</t>
  </si>
  <si>
    <t>Middour, Jr</t>
  </si>
  <si>
    <t>Robert C</t>
  </si>
  <si>
    <t>Mills</t>
  </si>
  <si>
    <t>Joe</t>
  </si>
  <si>
    <t>Vickie</t>
  </si>
  <si>
    <t>Moody III</t>
  </si>
  <si>
    <t>Charles J</t>
  </si>
  <si>
    <t>Morck</t>
  </si>
  <si>
    <t>John F</t>
  </si>
  <si>
    <t>Debbie</t>
  </si>
  <si>
    <t>Morrison</t>
  </si>
  <si>
    <t>Robert R</t>
  </si>
  <si>
    <t>Muller</t>
  </si>
  <si>
    <t>Pam</t>
  </si>
  <si>
    <t>Naismith</t>
  </si>
  <si>
    <t>Joseph</t>
  </si>
  <si>
    <t>Newton</t>
  </si>
  <si>
    <t>Walter R. (Bob)</t>
  </si>
  <si>
    <t>Northcutt</t>
  </si>
  <si>
    <t>Ralph W</t>
  </si>
  <si>
    <t>Oberklein</t>
  </si>
  <si>
    <t>Dan</t>
  </si>
  <si>
    <t>Obermiller</t>
  </si>
  <si>
    <t>Kyle</t>
  </si>
  <si>
    <t>Olsen</t>
  </si>
  <si>
    <t>Marian</t>
  </si>
  <si>
    <t>Pace</t>
  </si>
  <si>
    <t>Nicholas</t>
  </si>
  <si>
    <t>Parker</t>
  </si>
  <si>
    <t>Pate (Whitlock)</t>
  </si>
  <si>
    <t>Davette</t>
  </si>
  <si>
    <t>Elle (18)</t>
  </si>
  <si>
    <t>Pate(26)</t>
  </si>
  <si>
    <t>Joey</t>
  </si>
  <si>
    <t>Payne</t>
  </si>
  <si>
    <t>Peterson, Jr</t>
  </si>
  <si>
    <t>Stephen G</t>
  </si>
  <si>
    <t>Portzer</t>
  </si>
  <si>
    <t>Jeffrey</t>
  </si>
  <si>
    <t>Portzet (Thomas)</t>
  </si>
  <si>
    <t>Janel</t>
  </si>
  <si>
    <t>Reagan, III</t>
  </si>
  <si>
    <t>James A</t>
  </si>
  <si>
    <t>Richman</t>
  </si>
  <si>
    <t>Robertson</t>
  </si>
  <si>
    <t>Galen</t>
  </si>
  <si>
    <t>Robinson</t>
  </si>
  <si>
    <t>Root</t>
  </si>
  <si>
    <t>Rosenbaum</t>
  </si>
  <si>
    <t>Eleanor</t>
  </si>
  <si>
    <t>Roth (67)</t>
  </si>
  <si>
    <t>Tom (67)</t>
  </si>
  <si>
    <t>Roule</t>
  </si>
  <si>
    <t>Barbara</t>
  </si>
  <si>
    <t>Royal</t>
  </si>
  <si>
    <t>Wes</t>
  </si>
  <si>
    <t>Elizabeth</t>
  </si>
  <si>
    <t>Rueckert</t>
  </si>
  <si>
    <t>Bill</t>
  </si>
  <si>
    <t>Sadler</t>
  </si>
  <si>
    <t>Will</t>
  </si>
  <si>
    <t>Saltsgaver (18)</t>
  </si>
  <si>
    <t>Daniel</t>
  </si>
  <si>
    <t>Saltsgaver (21)</t>
  </si>
  <si>
    <t>Seymour</t>
  </si>
  <si>
    <t>Kathy</t>
  </si>
  <si>
    <t>Shanklin</t>
  </si>
  <si>
    <t>Jule</t>
  </si>
  <si>
    <t>Shimpi</t>
  </si>
  <si>
    <t>Aidam</t>
  </si>
  <si>
    <t>Siegl</t>
  </si>
  <si>
    <t>Brendan</t>
  </si>
  <si>
    <t>Adelaide</t>
  </si>
  <si>
    <t xml:space="preserve">Chris  </t>
  </si>
  <si>
    <t>Slaughter</t>
  </si>
  <si>
    <t>Joseph B</t>
  </si>
  <si>
    <t>Tammy Krause</t>
  </si>
  <si>
    <t>Slugg</t>
  </si>
  <si>
    <t>Pete</t>
  </si>
  <si>
    <t>Smith</t>
  </si>
  <si>
    <t>Scott T</t>
  </si>
  <si>
    <t>Speight</t>
  </si>
  <si>
    <t>Staller</t>
  </si>
  <si>
    <t>Stevens</t>
  </si>
  <si>
    <t>Stirewalt</t>
  </si>
  <si>
    <t>Charles</t>
  </si>
  <si>
    <t>Stocum</t>
  </si>
  <si>
    <t>Sullivan</t>
  </si>
  <si>
    <t>Luke</t>
  </si>
  <si>
    <t>Sumerell</t>
  </si>
  <si>
    <t>Jimmy</t>
  </si>
  <si>
    <t>Szpunar</t>
  </si>
  <si>
    <t>Taylor</t>
  </si>
  <si>
    <t>Eddie</t>
  </si>
  <si>
    <t>Tilley</t>
  </si>
  <si>
    <t>Christopher H</t>
  </si>
  <si>
    <t>Mikayla</t>
  </si>
  <si>
    <t>Traylor</t>
  </si>
  <si>
    <t>Glenn O</t>
  </si>
  <si>
    <t xml:space="preserve">Janet </t>
  </si>
  <si>
    <t>Tredway</t>
  </si>
  <si>
    <t>Suzanne</t>
  </si>
  <si>
    <t>Vann</t>
  </si>
  <si>
    <t>Vargas II</t>
  </si>
  <si>
    <t>Jose</t>
  </si>
  <si>
    <t>Varney</t>
  </si>
  <si>
    <t>R. Victor</t>
  </si>
  <si>
    <t>Walkins</t>
  </si>
  <si>
    <t>Deborah</t>
  </si>
  <si>
    <t>Ward</t>
  </si>
  <si>
    <t>Cliff</t>
  </si>
  <si>
    <t>Cooper</t>
  </si>
  <si>
    <t>Weeks</t>
  </si>
  <si>
    <t>Joanthan</t>
  </si>
  <si>
    <t>West</t>
  </si>
  <si>
    <t>Sranley</t>
  </si>
  <si>
    <t>Whitten</t>
  </si>
  <si>
    <t>Jim</t>
  </si>
  <si>
    <t>Wilkins</t>
  </si>
  <si>
    <t>Percy</t>
  </si>
  <si>
    <t>Wilkus</t>
  </si>
  <si>
    <t>Brandt</t>
  </si>
  <si>
    <t>Winchell</t>
  </si>
  <si>
    <t>Woodard</t>
  </si>
  <si>
    <t>Workman</t>
  </si>
  <si>
    <t>Martha</t>
  </si>
  <si>
    <t xml:space="preserve">Wright </t>
  </si>
  <si>
    <t>Williams</t>
  </si>
  <si>
    <t>Wallace W</t>
  </si>
  <si>
    <t>Fpaul</t>
  </si>
  <si>
    <t>Paul Emmerson</t>
  </si>
  <si>
    <t>Last Name</t>
  </si>
  <si>
    <t>First</t>
  </si>
  <si>
    <t>England</t>
  </si>
  <si>
    <t>ADD April 17, 2021</t>
  </si>
  <si>
    <t>Caseber</t>
  </si>
  <si>
    <t>Koprowski</t>
  </si>
  <si>
    <t>Theresa</t>
  </si>
  <si>
    <t>Kyra</t>
  </si>
  <si>
    <t>Brian</t>
  </si>
  <si>
    <t>Rich</t>
  </si>
  <si>
    <t>Grey</t>
  </si>
  <si>
    <t>Sanders</t>
  </si>
  <si>
    <t xml:space="preserve">New applicant -need member appoval </t>
  </si>
  <si>
    <t>On Ballot: 7/17/2021</t>
  </si>
  <si>
    <t>Did not Renewed</t>
  </si>
  <si>
    <t>Rousseau</t>
  </si>
  <si>
    <t>Cameron</t>
  </si>
  <si>
    <t>Roger</t>
  </si>
  <si>
    <t>McGrady</t>
  </si>
  <si>
    <t>Mickey</t>
  </si>
  <si>
    <t>Forbes</t>
  </si>
  <si>
    <t>Jake</t>
  </si>
  <si>
    <t>Lorraine</t>
  </si>
  <si>
    <t>Pearlman</t>
  </si>
  <si>
    <t>Larry</t>
  </si>
  <si>
    <t>Reevy</t>
  </si>
  <si>
    <t>Tony</t>
  </si>
  <si>
    <t>Chris D</t>
  </si>
  <si>
    <t>Lisa</t>
  </si>
  <si>
    <t>Weaver (Reevy)</t>
  </si>
  <si>
    <t>Caoline</t>
  </si>
  <si>
    <t>Eberle</t>
  </si>
  <si>
    <t>Roberts</t>
  </si>
  <si>
    <t>Josh</t>
  </si>
  <si>
    <t>Hill</t>
  </si>
  <si>
    <t>Roth</t>
  </si>
  <si>
    <t>Glenn</t>
  </si>
  <si>
    <t>Scott (Shiho)</t>
  </si>
  <si>
    <t>Hooks</t>
  </si>
  <si>
    <t>Tomlinson</t>
  </si>
  <si>
    <t>Doug</t>
  </si>
  <si>
    <t>Index</t>
  </si>
  <si>
    <t>Date</t>
  </si>
  <si>
    <t>9:30</t>
  </si>
  <si>
    <t>Matt Lindenmuth</t>
  </si>
  <si>
    <t>Tim Carroll</t>
  </si>
  <si>
    <t>Dick Horn</t>
  </si>
  <si>
    <t>Kyle Obermiller</t>
  </si>
  <si>
    <t>Art Kotz</t>
  </si>
  <si>
    <t>Nathan DeWitt</t>
  </si>
  <si>
    <t>Kevin Edwards</t>
  </si>
  <si>
    <t>Paul Giordano</t>
  </si>
  <si>
    <t>Wayne Jones</t>
  </si>
  <si>
    <t>Tommy Arthur</t>
  </si>
  <si>
    <t>Mary J Barham</t>
  </si>
  <si>
    <t>Sue Barth</t>
  </si>
  <si>
    <t>Paul Barth (71)</t>
  </si>
  <si>
    <t>Paul J Baschon</t>
  </si>
  <si>
    <t>Sharon Baschon</t>
  </si>
  <si>
    <t>Sara Baschon</t>
  </si>
  <si>
    <t>Judy Bass*</t>
  </si>
  <si>
    <t>Scott Becker</t>
  </si>
  <si>
    <t>John Betz</t>
  </si>
  <si>
    <t>Dennis Blazier</t>
  </si>
  <si>
    <t>Richard Bock</t>
  </si>
  <si>
    <t>Alex Bogaski</t>
  </si>
  <si>
    <t>John Bohon</t>
  </si>
  <si>
    <t>David Brook</t>
  </si>
  <si>
    <t>Chris Brownfield</t>
  </si>
  <si>
    <t>Anderson (8) Brownfield</t>
  </si>
  <si>
    <t>Carl David Campbell</t>
  </si>
  <si>
    <t>Catina Campbell</t>
  </si>
  <si>
    <t>Sal Camporeale</t>
  </si>
  <si>
    <t>George Care</t>
  </si>
  <si>
    <t xml:space="preserve">Gina Casselberry </t>
  </si>
  <si>
    <t>David Chasco</t>
  </si>
  <si>
    <t>Carmen Chasco</t>
  </si>
  <si>
    <t>Ed Clark</t>
  </si>
  <si>
    <t>James E Cobb</t>
  </si>
  <si>
    <t>Robert Conner</t>
  </si>
  <si>
    <t>Mark Connors</t>
  </si>
  <si>
    <t>Nicholas  Connors</t>
  </si>
  <si>
    <t>Veronica Connors</t>
  </si>
  <si>
    <t>Andrea Connors</t>
  </si>
  <si>
    <t>James R Cook</t>
  </si>
  <si>
    <t>Bob Crowley</t>
  </si>
  <si>
    <t>Steve DeGaetano</t>
  </si>
  <si>
    <t>Darrell F Dennis</t>
  </si>
  <si>
    <t>Erlene DeWitt</t>
  </si>
  <si>
    <t>David G Dick</t>
  </si>
  <si>
    <t xml:space="preserve">Nancy Dick - Baenan </t>
  </si>
  <si>
    <t>Mathew Donoghue</t>
  </si>
  <si>
    <t>Mark Duerst</t>
  </si>
  <si>
    <t>Leslie Cohen Duerst</t>
  </si>
  <si>
    <t>Teresa Edwards</t>
  </si>
  <si>
    <t>Paul Emmerson (63)</t>
  </si>
  <si>
    <t>Nick Engineerland</t>
  </si>
  <si>
    <t>Gene  Eschmann</t>
  </si>
  <si>
    <t>Randy Evers</t>
  </si>
  <si>
    <t>Carol Evers</t>
  </si>
  <si>
    <t>Eugene W Ezzell, Jr</t>
  </si>
  <si>
    <t>Craig Fairbrother</t>
  </si>
  <si>
    <t>Cheryl Fairbrother - Gallan</t>
  </si>
  <si>
    <t>John Y Finger</t>
  </si>
  <si>
    <t>Scott Gagnon</t>
  </si>
  <si>
    <t>Karen Giordano</t>
  </si>
  <si>
    <t>Jack O. Gladfelter</t>
  </si>
  <si>
    <t>Donna Gladfelter</t>
  </si>
  <si>
    <t>Dave Graham</t>
  </si>
  <si>
    <t>Michael Grajek</t>
  </si>
  <si>
    <t>Cindy Grau</t>
  </si>
  <si>
    <t>Gene Harshbarger</t>
  </si>
  <si>
    <t>Robert Hoffman</t>
  </si>
  <si>
    <t>Darlene Hoffman</t>
  </si>
  <si>
    <t>John (Jay) Horn</t>
  </si>
  <si>
    <t>M  Richard Horn</t>
  </si>
  <si>
    <t>Kate Horn</t>
  </si>
  <si>
    <t>Anita Hussey</t>
  </si>
  <si>
    <t>Diana Hutchinson</t>
  </si>
  <si>
    <t>Tom Hutchinson</t>
  </si>
  <si>
    <t>Gary Hyman</t>
  </si>
  <si>
    <t>James Jatko</t>
  </si>
  <si>
    <t>Evan Jennings</t>
  </si>
  <si>
    <t>Lester Jessup</t>
  </si>
  <si>
    <t>Cornelia Jessup</t>
  </si>
  <si>
    <t>Reid C Johnson</t>
  </si>
  <si>
    <t>Jack Johnson</t>
  </si>
  <si>
    <t>David Johnson - Mitchell</t>
  </si>
  <si>
    <t>Greg Johnston</t>
  </si>
  <si>
    <t>Joseph (17) Johnston</t>
  </si>
  <si>
    <t>Joshua (14) Johnston</t>
  </si>
  <si>
    <t>Marnai Johnston</t>
  </si>
  <si>
    <t>Vivian Joyner</t>
  </si>
  <si>
    <t>Robert Kaplan</t>
  </si>
  <si>
    <t>Mike Kearse</t>
  </si>
  <si>
    <t>William Kincheloe</t>
  </si>
  <si>
    <t>Linda Koss</t>
  </si>
  <si>
    <t>Roger A Koss</t>
  </si>
  <si>
    <t>Thomas Kreuzinger</t>
  </si>
  <si>
    <t>Calvin Kuttner 16</t>
  </si>
  <si>
    <t>M Gray Lackey</t>
  </si>
  <si>
    <t>Mack E Lackey</t>
  </si>
  <si>
    <t>Richard T Lasater</t>
  </si>
  <si>
    <t>David D. Lathrop</t>
  </si>
  <si>
    <t>Leon T Lucas</t>
  </si>
  <si>
    <t>Emma (2) MacLean</t>
  </si>
  <si>
    <t>Lindsay (4) MacLean</t>
  </si>
  <si>
    <t>Amy MacLean</t>
  </si>
  <si>
    <t>Jonathan D. Macy</t>
  </si>
  <si>
    <t>Robert P Majors, Jr</t>
  </si>
  <si>
    <t>James W Mangum</t>
  </si>
  <si>
    <t>John Manhard</t>
  </si>
  <si>
    <t>Felix Markham</t>
  </si>
  <si>
    <t>Kenneth Marks</t>
  </si>
  <si>
    <t>Logan Martin</t>
  </si>
  <si>
    <t>Alan Mattson, Jr.</t>
  </si>
  <si>
    <t>Scott McElwaine</t>
  </si>
  <si>
    <t>Thomas McGraw</t>
  </si>
  <si>
    <t>Michael McKinney</t>
  </si>
  <si>
    <t>James B Meade</t>
  </si>
  <si>
    <t>Jessica Meredith</t>
  </si>
  <si>
    <t>Russ Meredith</t>
  </si>
  <si>
    <t>Brenda Middour</t>
  </si>
  <si>
    <t>Robert C Middour, Jr</t>
  </si>
  <si>
    <t>Vickie Mills</t>
  </si>
  <si>
    <t>Charles J Moody III</t>
  </si>
  <si>
    <t>Debbie Morck</t>
  </si>
  <si>
    <t>Robert R Morrison</t>
  </si>
  <si>
    <t>Pam Muller</t>
  </si>
  <si>
    <t>Joseph Naismith</t>
  </si>
  <si>
    <t>Walter R. (Bob) Newton</t>
  </si>
  <si>
    <t>Ralph W Northcutt</t>
  </si>
  <si>
    <t>Dan Oberklein</t>
  </si>
  <si>
    <t>Dennis Olsen</t>
  </si>
  <si>
    <t>Marian Olsen</t>
  </si>
  <si>
    <t>Nicholas Pace</t>
  </si>
  <si>
    <t>Carol Parker</t>
  </si>
  <si>
    <t>Davette Pate (Whitlock)</t>
  </si>
  <si>
    <t>Elle (18) Pate (Whitlock)</t>
  </si>
  <si>
    <t>Joey Pate(26)</t>
  </si>
  <si>
    <t>Scott Payne</t>
  </si>
  <si>
    <t>Stephen G Peterson, Jr</t>
  </si>
  <si>
    <t>Jeffrey Portzer</t>
  </si>
  <si>
    <t>Janel Portzet (Thomas)</t>
  </si>
  <si>
    <t>James A Reagan, III</t>
  </si>
  <si>
    <t>Ted Richman</t>
  </si>
  <si>
    <t>Galen Robertson</t>
  </si>
  <si>
    <t>David Robinson</t>
  </si>
  <si>
    <t>Carol Root</t>
  </si>
  <si>
    <t>Eleanor Rosenbaum</t>
  </si>
  <si>
    <t>Tom (67) Roth (67)</t>
  </si>
  <si>
    <t>Robert Roule</t>
  </si>
  <si>
    <t>Barbara Roule</t>
  </si>
  <si>
    <t>Wes Royal</t>
  </si>
  <si>
    <t>Elizabeth Royal</t>
  </si>
  <si>
    <t>Bill Rueckert</t>
  </si>
  <si>
    <t>Will Sadler</t>
  </si>
  <si>
    <t>Daniel Saltsgaver (18)</t>
  </si>
  <si>
    <t>Nick Saltsgaver (21)</t>
  </si>
  <si>
    <t>Daniel Seymour</t>
  </si>
  <si>
    <t>Kathy Seymour</t>
  </si>
  <si>
    <t>Jule Shanklin</t>
  </si>
  <si>
    <t>Aidam Shimpi</t>
  </si>
  <si>
    <t>Brendan Siegl</t>
  </si>
  <si>
    <t>Adelaide Siegl</t>
  </si>
  <si>
    <t>Chris   Siegl</t>
  </si>
  <si>
    <t>Joseph B Slaughter</t>
  </si>
  <si>
    <t>Tammy Krause Slaughter</t>
  </si>
  <si>
    <t>Pete Slugg</t>
  </si>
  <si>
    <t>Scott T Smith</t>
  </si>
  <si>
    <t>David Speight</t>
  </si>
  <si>
    <t>Judy Speight</t>
  </si>
  <si>
    <t>Paul Staller</t>
  </si>
  <si>
    <t>Joseph B Stevens</t>
  </si>
  <si>
    <t>Thomas Stocum</t>
  </si>
  <si>
    <t>Luke Sullivan</t>
  </si>
  <si>
    <t>Jimmy Sumerell</t>
  </si>
  <si>
    <t>Mike Szpunar</t>
  </si>
  <si>
    <t>Eddie Taylor</t>
  </si>
  <si>
    <t>Scott Tilley</t>
  </si>
  <si>
    <t>Christopher H Tilley</t>
  </si>
  <si>
    <t>Mikayla Tilley</t>
  </si>
  <si>
    <t>Glenn O Traylor</t>
  </si>
  <si>
    <t>Janet  Traylor</t>
  </si>
  <si>
    <t>Suzanne Tredway</t>
  </si>
  <si>
    <t>John Vann</t>
  </si>
  <si>
    <t>Jose Vargas II</t>
  </si>
  <si>
    <t>R. Victor Varney</t>
  </si>
  <si>
    <t>Deborah Walkins</t>
  </si>
  <si>
    <t>Gary Walkins</t>
  </si>
  <si>
    <t>Cliff Ward</t>
  </si>
  <si>
    <t>Cooper Ward</t>
  </si>
  <si>
    <t>Joanthan Weeks</t>
  </si>
  <si>
    <t>Sranley West</t>
  </si>
  <si>
    <t>Jim Whitten</t>
  </si>
  <si>
    <t>Linda Wilkins</t>
  </si>
  <si>
    <t>Percy Wilkins</t>
  </si>
  <si>
    <t>James Woodard</t>
  </si>
  <si>
    <t>Jimmy Workman</t>
  </si>
  <si>
    <t>Martha Workman</t>
  </si>
  <si>
    <t xml:space="preserve">John Wright </t>
  </si>
  <si>
    <t>Brenda Williams</t>
  </si>
  <si>
    <t>Wallace W Williams</t>
  </si>
  <si>
    <r>
      <rPr>
        <sz val="16"/>
        <color theme="1"/>
        <rFont val="Calibri"/>
        <family val="2"/>
      </rPr>
      <t>↓</t>
    </r>
    <r>
      <rPr>
        <b/>
        <sz val="8"/>
        <color theme="1"/>
        <rFont val="Calibri"/>
        <family val="2"/>
        <scheme val="minor"/>
      </rPr>
      <t>Check Names</t>
    </r>
    <r>
      <rPr>
        <sz val="16"/>
        <color theme="1"/>
        <rFont val="Calibri"/>
        <family val="2"/>
      </rPr>
      <t>↓</t>
    </r>
  </si>
  <si>
    <t>2023 Added the following features:</t>
  </si>
  <si>
    <t xml:space="preserve">1- </t>
  </si>
  <si>
    <t xml:space="preserve">2- </t>
  </si>
  <si>
    <t>Automatically added 0s to passenger counts in 308 and Other 12/19/22</t>
  </si>
  <si>
    <t>Automatically added check marks at yard limits   12/18/22</t>
  </si>
  <si>
    <t>11:00</t>
  </si>
  <si>
    <t>12:30</t>
  </si>
  <si>
    <t>2:00</t>
  </si>
  <si>
    <t>3:30</t>
  </si>
  <si>
    <t>Hop into Spring</t>
  </si>
  <si>
    <t>10:30</t>
  </si>
  <si>
    <t>12:00</t>
  </si>
  <si>
    <t>1:00</t>
  </si>
  <si>
    <t>Operate-A-Loco</t>
  </si>
  <si>
    <t>2:30</t>
  </si>
  <si>
    <t>4:00</t>
  </si>
  <si>
    <t>5:30</t>
  </si>
  <si>
    <t>Brew &amp; Choo</t>
  </si>
  <si>
    <t>Fuel train</t>
  </si>
  <si>
    <t>Slow Down Sunday</t>
  </si>
  <si>
    <t>2:15</t>
  </si>
  <si>
    <t>4:45</t>
  </si>
  <si>
    <t>6:30</t>
  </si>
  <si>
    <t>7:45</t>
  </si>
  <si>
    <t>Trick/Treat Halloween</t>
  </si>
  <si>
    <t>5:00</t>
  </si>
  <si>
    <t>11:30</t>
  </si>
  <si>
    <t>Santa Trains</t>
  </si>
  <si>
    <t>Group ride</t>
  </si>
  <si>
    <t xml:space="preserve">      2023 Schedule and Ridership</t>
  </si>
  <si>
    <t>Photo shoot</t>
  </si>
  <si>
    <t>1030</t>
  </si>
  <si>
    <t>1045</t>
  </si>
  <si>
    <t>1145</t>
  </si>
  <si>
    <t xml:space="preserve"> Trains</t>
  </si>
  <si>
    <t xml:space="preserve">Average </t>
  </si>
  <si>
    <t>Art Kotz &amp; Victor Varney</t>
  </si>
  <si>
    <t>TBD</t>
  </si>
  <si>
    <t>1</t>
  </si>
  <si>
    <t xml:space="preserve">                               2023 Schedule</t>
  </si>
  <si>
    <t>New Member Orientation</t>
  </si>
  <si>
    <t>Rules and safety Training</t>
  </si>
  <si>
    <t>Membership Meeting</t>
  </si>
  <si>
    <t>BOD Election/Membership</t>
  </si>
  <si>
    <t>Decorating Day/Pot Luck</t>
  </si>
  <si>
    <t>Board of Directors Meeting</t>
  </si>
  <si>
    <t>10:00</t>
  </si>
  <si>
    <t>ctrl-s</t>
  </si>
  <si>
    <t>ctrl-m</t>
  </si>
  <si>
    <t>Membership Events Schedule 2023</t>
  </si>
  <si>
    <t>Track or Treat Halloween  1</t>
  </si>
  <si>
    <t>Track or Treat Halloween  2</t>
  </si>
  <si>
    <t>Track or Treat Halloween  3</t>
  </si>
  <si>
    <t>Track or Treat Halloween  4</t>
  </si>
  <si>
    <t>Santa Trains  1</t>
  </si>
  <si>
    <t>Santa Trains  2</t>
  </si>
  <si>
    <t>Santa Trains  3</t>
  </si>
  <si>
    <t>Santa Trains  4</t>
  </si>
  <si>
    <t>Santa Trains  5</t>
  </si>
  <si>
    <t>Hop into Spring  1</t>
  </si>
  <si>
    <t>Hop into Spring  2</t>
  </si>
  <si>
    <t>10:30 am</t>
  </si>
  <si>
    <t>9:30 am</t>
  </si>
  <si>
    <t>11:00 am</t>
  </si>
  <si>
    <t>1:00 pm</t>
  </si>
  <si>
    <t>1:00 am</t>
  </si>
  <si>
    <t>11:30 am</t>
  </si>
  <si>
    <t>2:15 pm</t>
  </si>
  <si>
    <t>5:00 pm</t>
  </si>
  <si>
    <t>12:30 pm</t>
  </si>
  <si>
    <t>2:00 pm</t>
  </si>
  <si>
    <t>3:30 pm</t>
  </si>
  <si>
    <t>12:00  pm</t>
  </si>
  <si>
    <t>2:30 pm</t>
  </si>
  <si>
    <t>4:00 pm</t>
  </si>
  <si>
    <t>5:30 pm</t>
  </si>
  <si>
    <t>4:45 pm</t>
  </si>
  <si>
    <t>6:30 pm</t>
  </si>
  <si>
    <t>7:45 pm</t>
  </si>
  <si>
    <t>3-</t>
  </si>
  <si>
    <t>Added am/pm to rider ship.  Auto insert Sche times and triain numbers  3/10/23</t>
  </si>
  <si>
    <t>3:45</t>
  </si>
  <si>
    <t>3:45 pm</t>
  </si>
  <si>
    <t>0</t>
  </si>
  <si>
    <t>Hop into Spring-1</t>
  </si>
  <si>
    <t>Hop into Spring-2</t>
  </si>
  <si>
    <t>VIP Train</t>
  </si>
  <si>
    <t>1100</t>
  </si>
  <si>
    <t>1110</t>
  </si>
  <si>
    <t>1125</t>
  </si>
  <si>
    <t>1150</t>
  </si>
  <si>
    <t>NA</t>
  </si>
  <si>
    <t>Jim Meade</t>
  </si>
  <si>
    <t xml:space="preserve">Clear </t>
  </si>
  <si>
    <t>Only engine 1686 and car 308 were on this trian.</t>
  </si>
  <si>
    <t>0933</t>
  </si>
  <si>
    <t>0951</t>
  </si>
  <si>
    <t>1008</t>
  </si>
  <si>
    <t>1015</t>
  </si>
  <si>
    <t>1023</t>
  </si>
  <si>
    <t>1103</t>
  </si>
  <si>
    <t>1112</t>
  </si>
  <si>
    <t>1120</t>
  </si>
  <si>
    <t>1135</t>
  </si>
  <si>
    <t>1144</t>
  </si>
  <si>
    <t>1153</t>
  </si>
  <si>
    <t>0943</t>
  </si>
  <si>
    <t>1230</t>
  </si>
  <si>
    <t>1239</t>
  </si>
  <si>
    <t>1249</t>
  </si>
  <si>
    <t>1307</t>
  </si>
  <si>
    <t>1313</t>
  </si>
  <si>
    <t>1322</t>
  </si>
  <si>
    <t>1415</t>
  </si>
  <si>
    <t>1425</t>
  </si>
  <si>
    <t>1434</t>
  </si>
  <si>
    <t>1451</t>
  </si>
  <si>
    <t>1439</t>
  </si>
  <si>
    <t>1509</t>
  </si>
  <si>
    <t>1544</t>
  </si>
  <si>
    <t>1553</t>
  </si>
  <si>
    <t>1601</t>
  </si>
  <si>
    <t>1616</t>
  </si>
  <si>
    <t>1623</t>
  </si>
  <si>
    <t>1632</t>
  </si>
  <si>
    <t>Cloudy Windy</t>
  </si>
  <si>
    <t>Sunny Windy</t>
  </si>
  <si>
    <t>Cloudy Rain</t>
  </si>
  <si>
    <t>0940</t>
  </si>
  <si>
    <t>0930</t>
  </si>
  <si>
    <t>0949</t>
  </si>
  <si>
    <t>1007</t>
  </si>
  <si>
    <t>1014</t>
  </si>
  <si>
    <t>1102</t>
  </si>
  <si>
    <t>1139</t>
  </si>
  <si>
    <t>1147</t>
  </si>
  <si>
    <t>1158</t>
  </si>
  <si>
    <t>1226</t>
  </si>
  <si>
    <t>1238</t>
  </si>
  <si>
    <t>1247</t>
  </si>
  <si>
    <t>1305</t>
  </si>
  <si>
    <t>1433</t>
  </si>
  <si>
    <t>1452</t>
  </si>
  <si>
    <t>1500</t>
  </si>
  <si>
    <t>1547</t>
  </si>
  <si>
    <t>1558</t>
  </si>
  <si>
    <t>1607</t>
  </si>
  <si>
    <t>1631</t>
  </si>
  <si>
    <t>1640</t>
  </si>
  <si>
    <t>1029</t>
  </si>
  <si>
    <t>1046</t>
  </si>
  <si>
    <t>1054</t>
  </si>
  <si>
    <t>1113</t>
  </si>
  <si>
    <t>1121</t>
  </si>
  <si>
    <t>1131</t>
  </si>
  <si>
    <t>Dave Brook</t>
  </si>
  <si>
    <t>Charter</t>
  </si>
  <si>
    <t>1032</t>
  </si>
  <si>
    <t>1053</t>
  </si>
  <si>
    <t>1111</t>
  </si>
  <si>
    <t>1437</t>
  </si>
  <si>
    <t>1447</t>
  </si>
  <si>
    <t>1444</t>
  </si>
  <si>
    <t>1455</t>
  </si>
  <si>
    <t>1513</t>
  </si>
  <si>
    <t>1520</t>
  </si>
  <si>
    <t>1528</t>
  </si>
  <si>
    <t>1301</t>
  </si>
  <si>
    <t>1326</t>
  </si>
  <si>
    <t>1355</t>
  </si>
  <si>
    <t>1347</t>
  </si>
  <si>
    <t>1320</t>
  </si>
  <si>
    <t>1405</t>
  </si>
  <si>
    <t>1430</t>
  </si>
  <si>
    <t>1441</t>
  </si>
  <si>
    <t>1450</t>
  </si>
  <si>
    <t>1310</t>
  </si>
  <si>
    <t>1317</t>
  </si>
  <si>
    <t>1604</t>
  </si>
  <si>
    <t>1613</t>
  </si>
  <si>
    <t>1621</t>
  </si>
  <si>
    <t>1648</t>
  </si>
  <si>
    <t>1658</t>
  </si>
  <si>
    <t>1732</t>
  </si>
  <si>
    <t>1743</t>
  </si>
  <si>
    <t>1751</t>
  </si>
  <si>
    <t>1810</t>
  </si>
  <si>
    <t>1817</t>
  </si>
  <si>
    <t>1827</t>
  </si>
  <si>
    <t>Sunny</t>
  </si>
  <si>
    <t>Mostly Sunny</t>
  </si>
  <si>
    <t>REMARKS: Train 1300 had a problem pulling out of Bonsal Yard . Fuses were reseated to resolve the problem.</t>
  </si>
  <si>
    <t xml:space="preserve">                  The train completed its run without any other problems.</t>
  </si>
  <si>
    <t>.</t>
  </si>
  <si>
    <t>1028</t>
  </si>
  <si>
    <t>1119</t>
  </si>
  <si>
    <t>1130</t>
  </si>
  <si>
    <t>1026</t>
  </si>
  <si>
    <t>1040</t>
  </si>
  <si>
    <t>1050</t>
  </si>
  <si>
    <t>1116</t>
  </si>
  <si>
    <t>1127</t>
  </si>
  <si>
    <t>Mostly Cloudy</t>
  </si>
  <si>
    <t>1134</t>
  </si>
  <si>
    <t>1157</t>
  </si>
  <si>
    <t>Fuel Train</t>
  </si>
  <si>
    <t>Excursion Train</t>
  </si>
  <si>
    <t>Mikw McClean</t>
  </si>
  <si>
    <t>1222</t>
  </si>
  <si>
    <t>1241</t>
  </si>
  <si>
    <t>1232</t>
  </si>
  <si>
    <t>1244</t>
  </si>
  <si>
    <t>Cloudy</t>
  </si>
  <si>
    <t>1258</t>
  </si>
  <si>
    <t>Tom SnYder</t>
  </si>
  <si>
    <t>Tom Snyder</t>
  </si>
  <si>
    <t>Snyder</t>
  </si>
  <si>
    <t>1311</t>
  </si>
  <si>
    <t>1318</t>
  </si>
  <si>
    <t>1337</t>
  </si>
  <si>
    <t>1345</t>
  </si>
  <si>
    <t>1356</t>
  </si>
  <si>
    <t>1431</t>
  </si>
  <si>
    <t>1453</t>
  </si>
  <si>
    <t>1521</t>
  </si>
  <si>
    <t>1532</t>
  </si>
  <si>
    <t>1600</t>
  </si>
  <si>
    <t>1612</t>
  </si>
  <si>
    <t>1642</t>
  </si>
  <si>
    <t>1651</t>
  </si>
  <si>
    <t>1702</t>
  </si>
  <si>
    <t>ui</t>
  </si>
  <si>
    <t>DATE:</t>
  </si>
  <si>
    <t>1031</t>
  </si>
  <si>
    <t>1044</t>
  </si>
  <si>
    <t>1052</t>
  </si>
  <si>
    <t>1129</t>
  </si>
  <si>
    <r>
      <t xml:space="preserve">PART 1: </t>
    </r>
    <r>
      <rPr>
        <b/>
        <sz val="22"/>
        <color rgb="FF000000"/>
        <rFont val="Calibri"/>
        <family val="2"/>
        <charset val="1"/>
      </rPr>
      <t>PASSENGER COUNT</t>
    </r>
  </si>
  <si>
    <t>SCHEDULED TIME</t>
  </si>
  <si>
    <t>TRAIN NUMBER</t>
  </si>
  <si>
    <t>ENGINE:</t>
  </si>
  <si>
    <r>
      <t xml:space="preserve">WEATHER: </t>
    </r>
    <r>
      <rPr>
        <sz val="20"/>
        <color rgb="FF000000"/>
        <rFont val="Calibri"/>
        <family val="2"/>
        <charset val="1"/>
      </rPr>
      <t>(FRA REQUIRED)</t>
    </r>
  </si>
  <si>
    <r>
      <t>Temperature</t>
    </r>
    <r>
      <rPr>
        <sz val="20"/>
        <color rgb="FF000000"/>
        <rFont val="Calibri"/>
        <family val="2"/>
        <charset val="1"/>
      </rPr>
      <t xml:space="preserve"> (FRA REQUIRED)</t>
    </r>
  </si>
  <si>
    <t>TOTAL PER TRAIN</t>
  </si>
  <si>
    <t>RUNNING TOTAL</t>
  </si>
  <si>
    <t>ADVANCE SALES</t>
  </si>
  <si>
    <t>PROMOTION SALES</t>
  </si>
  <si>
    <t>1259</t>
  </si>
  <si>
    <t>1309</t>
  </si>
  <si>
    <t>1316</t>
  </si>
  <si>
    <t>1331</t>
  </si>
  <si>
    <t>1340</t>
  </si>
  <si>
    <t>1351</t>
  </si>
  <si>
    <t>1427</t>
  </si>
  <si>
    <t>1504</t>
  </si>
  <si>
    <t>1510</t>
  </si>
  <si>
    <t>1446</t>
  </si>
  <si>
    <t>1519</t>
  </si>
  <si>
    <t>1610</t>
  </si>
  <si>
    <t>1618</t>
  </si>
  <si>
    <t>1636</t>
  </si>
  <si>
    <t>1645</t>
  </si>
  <si>
    <t>1655</t>
  </si>
  <si>
    <t>1729</t>
  </si>
  <si>
    <t>1740</t>
  </si>
  <si>
    <t>1747</t>
  </si>
  <si>
    <t>1806</t>
  </si>
  <si>
    <t>1813</t>
  </si>
  <si>
    <t>1821</t>
  </si>
  <si>
    <t>1043</t>
  </si>
  <si>
    <t>1051</t>
  </si>
  <si>
    <t>1314</t>
  </si>
  <si>
    <t>1321</t>
  </si>
  <si>
    <t>1339</t>
  </si>
  <si>
    <t>1346</t>
  </si>
  <si>
    <t>1354</t>
  </si>
  <si>
    <t>1432</t>
  </si>
  <si>
    <t>1522</t>
  </si>
  <si>
    <t>1534</t>
  </si>
  <si>
    <t>1602</t>
  </si>
  <si>
    <t>1619</t>
  </si>
  <si>
    <t>1639</t>
  </si>
  <si>
    <t>1647</t>
  </si>
  <si>
    <t>1657</t>
  </si>
  <si>
    <t>1115</t>
  </si>
  <si>
    <t>1137</t>
  </si>
  <si>
    <t>Revied 6/22</t>
  </si>
  <si>
    <t>Johan Tredway</t>
  </si>
  <si>
    <t>1033</t>
  </si>
  <si>
    <t>1122</t>
  </si>
  <si>
    <t>1303</t>
  </si>
  <si>
    <t>1350</t>
  </si>
  <si>
    <t>1342</t>
  </si>
  <si>
    <t>1400</t>
  </si>
  <si>
    <t>1518</t>
  </si>
  <si>
    <t>1525</t>
  </si>
  <si>
    <t>1535</t>
  </si>
  <si>
    <t>1622</t>
  </si>
  <si>
    <t>1650</t>
  </si>
  <si>
    <t>1753</t>
  </si>
  <si>
    <t>Heavy Thuderstorms</t>
  </si>
  <si>
    <t>Canc</t>
  </si>
  <si>
    <t>Canceled</t>
  </si>
  <si>
    <t>1133</t>
  </si>
  <si>
    <t>1338</t>
  </si>
  <si>
    <t>1429</t>
  </si>
  <si>
    <t>1440</t>
  </si>
  <si>
    <t>1448</t>
  </si>
  <si>
    <t>1556</t>
  </si>
  <si>
    <t>1606</t>
  </si>
  <si>
    <t>1638</t>
  </si>
  <si>
    <t>Excursion Car 201 was replaced with caboose 302.</t>
  </si>
  <si>
    <t>1034</t>
  </si>
  <si>
    <t>1056</t>
  </si>
  <si>
    <t>Mosty Cloudy</t>
  </si>
  <si>
    <t>Ticket office reports 2 seniour groups of 10 and 17 no show due to weather concerns , refunded.</t>
  </si>
  <si>
    <t>1035</t>
  </si>
  <si>
    <t>1055</t>
  </si>
  <si>
    <t>1114</t>
  </si>
  <si>
    <t>1132</t>
  </si>
  <si>
    <t>Car 201 is out o service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</si>
  <si>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</si>
  <si>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399 671</t>
  </si>
  <si>
    <t>1349</t>
  </si>
  <si>
    <t>1412</t>
  </si>
  <si>
    <t>1502</t>
  </si>
  <si>
    <t>1620</t>
  </si>
  <si>
    <t>1637</t>
  </si>
  <si>
    <t>1703</t>
  </si>
  <si>
    <t>1730</t>
  </si>
  <si>
    <t>1738</t>
  </si>
  <si>
    <t>1746</t>
  </si>
  <si>
    <t>1804</t>
  </si>
  <si>
    <t>1828</t>
  </si>
  <si>
    <t>Not in service</t>
  </si>
  <si>
    <t xml:space="preserve">671 Ezzel  </t>
  </si>
  <si>
    <t>Phil Kotz</t>
  </si>
  <si>
    <t>Engine 671 was used for the next three trains to New Hill, with Engine 399 pulling the train into the station.</t>
  </si>
  <si>
    <t>pull the train back from New Hill to Bonsal. Engine 671 released the tran at the Motor Car house and Engine 399 pulled the train into the station.</t>
  </si>
  <si>
    <t>At 1:20, Train1300 called by phone to report that Engine 399 developed mechanical problems.  Engine 671, with Roger Koss, was dispatched to</t>
  </si>
  <si>
    <t>1049</t>
  </si>
  <si>
    <t>1138</t>
  </si>
  <si>
    <t>Not in Service</t>
  </si>
  <si>
    <t>1118</t>
  </si>
  <si>
    <t>Out of Service</t>
  </si>
  <si>
    <t>1048</t>
  </si>
  <si>
    <t>1058</t>
  </si>
  <si>
    <t>Art Lotz</t>
  </si>
  <si>
    <t>1300</t>
  </si>
  <si>
    <t>1302</t>
  </si>
  <si>
    <t>Not in Sercice</t>
  </si>
  <si>
    <t>Kevnin Edwards</t>
  </si>
  <si>
    <t>Heavy Thunder Storm</t>
  </si>
  <si>
    <t>1341</t>
  </si>
  <si>
    <t>1408</t>
  </si>
  <si>
    <t>1323</t>
  </si>
  <si>
    <t>Shower in area</t>
  </si>
  <si>
    <t>1443</t>
  </si>
  <si>
    <t>1511</t>
  </si>
  <si>
    <t>1611</t>
  </si>
  <si>
    <t>1539</t>
  </si>
  <si>
    <t>1707</t>
  </si>
  <si>
    <t>1737</t>
  </si>
  <si>
    <t>1749</t>
  </si>
  <si>
    <t>1758</t>
  </si>
  <si>
    <t>1819</t>
  </si>
  <si>
    <t>1845</t>
  </si>
  <si>
    <t>1825</t>
  </si>
  <si>
    <t>Partly Coudy</t>
  </si>
  <si>
    <t>1038</t>
  </si>
  <si>
    <t>1047</t>
  </si>
  <si>
    <t>1108</t>
  </si>
  <si>
    <t>1312</t>
  </si>
  <si>
    <t>1353</t>
  </si>
  <si>
    <t>1454</t>
  </si>
  <si>
    <t>1542</t>
  </si>
  <si>
    <t>1641</t>
  </si>
  <si>
    <t>1708</t>
  </si>
  <si>
    <t>1159</t>
  </si>
  <si>
    <t>1246</t>
  </si>
  <si>
    <t>1207</t>
  </si>
  <si>
    <t>1216</t>
  </si>
  <si>
    <t>Bonsal  radio/antenna not working.</t>
  </si>
  <si>
    <t xml:space="preserve">Locomotive 671 developed engine problems.  Locomotive 399 sent to assist the train. The train was pushed bak to Bonsal with the help of Engne 399. </t>
  </si>
  <si>
    <t>YTD</t>
  </si>
  <si>
    <t>NB 1640  SB 671</t>
  </si>
  <si>
    <t>12:15 PM</t>
  </si>
  <si>
    <t>1215</t>
  </si>
  <si>
    <t>Track or Treat</t>
  </si>
  <si>
    <t>1417</t>
  </si>
  <si>
    <t>14291441</t>
  </si>
  <si>
    <t>1552</t>
  </si>
  <si>
    <t>1503</t>
  </si>
  <si>
    <t>1512</t>
  </si>
  <si>
    <t>1531</t>
  </si>
  <si>
    <t>1659</t>
  </si>
  <si>
    <t>1718</t>
  </si>
  <si>
    <t>1725</t>
  </si>
  <si>
    <t>1829</t>
  </si>
  <si>
    <t>4841</t>
  </si>
  <si>
    <t>1852</t>
  </si>
  <si>
    <t>1901</t>
  </si>
  <si>
    <t>1922</t>
  </si>
  <si>
    <t>1947</t>
  </si>
  <si>
    <t>2001</t>
  </si>
  <si>
    <t>2021</t>
  </si>
  <si>
    <t>0232</t>
  </si>
  <si>
    <t>2044</t>
  </si>
  <si>
    <t>1640 Gene Ezzell 671 John Morck</t>
  </si>
  <si>
    <t>N/A</t>
  </si>
  <si>
    <t>Ghost Train</t>
  </si>
  <si>
    <t>Patly Cloudy</t>
  </si>
  <si>
    <t>Mostly Clear</t>
  </si>
  <si>
    <t>1640 Joe Mills    671 Gene Ezzel</t>
  </si>
  <si>
    <t>1:50 PM</t>
  </si>
  <si>
    <t>8:25 PM</t>
  </si>
  <si>
    <t>1414</t>
  </si>
  <si>
    <t>1426</t>
  </si>
  <si>
    <t>1435</t>
  </si>
  <si>
    <t>1530</t>
  </si>
  <si>
    <t>1550</t>
  </si>
  <si>
    <t>1559</t>
  </si>
  <si>
    <t>1608</t>
  </si>
  <si>
    <t>1704</t>
  </si>
  <si>
    <t>1713</t>
  </si>
  <si>
    <t>1722</t>
  </si>
  <si>
    <t>1734</t>
  </si>
  <si>
    <t>1830</t>
  </si>
  <si>
    <t>1840</t>
  </si>
  <si>
    <t>1850</t>
  </si>
  <si>
    <t>1909</t>
  </si>
  <si>
    <t>1918</t>
  </si>
  <si>
    <t>1945</t>
  </si>
  <si>
    <t>1957</t>
  </si>
  <si>
    <t>2007</t>
  </si>
  <si>
    <t>2032</t>
  </si>
  <si>
    <t>NB John Mork    SB GeneEzzel</t>
  </si>
  <si>
    <t>1705</t>
  </si>
  <si>
    <t>1757</t>
  </si>
  <si>
    <t>1727</t>
  </si>
  <si>
    <t>1736</t>
  </si>
  <si>
    <t>Boo 'n' Chew</t>
  </si>
  <si>
    <t>1745</t>
  </si>
  <si>
    <t>1759</t>
  </si>
  <si>
    <t>1833</t>
  </si>
  <si>
    <t>Fair</t>
  </si>
  <si>
    <t>1843</t>
  </si>
  <si>
    <t>1854</t>
  </si>
  <si>
    <t>1902</t>
  </si>
  <si>
    <t>1912</t>
  </si>
  <si>
    <t>1923</t>
  </si>
  <si>
    <t>1951</t>
  </si>
  <si>
    <t>2002</t>
  </si>
  <si>
    <t>2012</t>
  </si>
  <si>
    <t>Mike McClean</t>
  </si>
  <si>
    <t>1436</t>
  </si>
  <si>
    <t>1609</t>
  </si>
  <si>
    <t>1706</t>
  </si>
  <si>
    <t>1714</t>
  </si>
  <si>
    <t>1723</t>
  </si>
  <si>
    <t>1735</t>
  </si>
  <si>
    <t>1900</t>
  </si>
  <si>
    <t>1910</t>
  </si>
  <si>
    <t>1920</t>
  </si>
  <si>
    <t>2017</t>
  </si>
  <si>
    <t>2027</t>
  </si>
  <si>
    <t>2037</t>
  </si>
  <si>
    <t>2048</t>
  </si>
  <si>
    <t>2043</t>
  </si>
  <si>
    <t>NB-399    SB-671</t>
  </si>
  <si>
    <t>The configuration of the train is Pull-Pull.</t>
  </si>
  <si>
    <t>NB-H. Boettcher   SB-R. Grau</t>
  </si>
  <si>
    <t>X</t>
  </si>
  <si>
    <t>1152</t>
  </si>
  <si>
    <t>1208</t>
  </si>
  <si>
    <t>1224</t>
  </si>
  <si>
    <t>Rain Shower</t>
  </si>
  <si>
    <t>Engne 399 replacd 1640 befire the Daisy Street crossing for traine 1300. Train 1300 cleared Bonsal Yard 1:21 PM.</t>
  </si>
  <si>
    <t>1330</t>
  </si>
  <si>
    <t>1357</t>
  </si>
  <si>
    <t>1406</t>
  </si>
  <si>
    <t>1217</t>
  </si>
  <si>
    <t>1508</t>
  </si>
  <si>
    <t>1633</t>
  </si>
  <si>
    <t>Santa Trains-A</t>
  </si>
  <si>
    <t>Santa Trains-B</t>
  </si>
  <si>
    <t>Santa Trains-C</t>
  </si>
  <si>
    <t>Santa Trains-D</t>
  </si>
  <si>
    <t>Santa Trains-E</t>
  </si>
  <si>
    <t>0931</t>
  </si>
  <si>
    <t>0944</t>
  </si>
  <si>
    <t>1000</t>
  </si>
  <si>
    <t>1019</t>
  </si>
  <si>
    <t>1212</t>
  </si>
  <si>
    <t>1235</t>
  </si>
  <si>
    <t>1438</t>
  </si>
  <si>
    <t>1458</t>
  </si>
  <si>
    <t>1545</t>
  </si>
  <si>
    <t>1557</t>
  </si>
  <si>
    <t>1635</t>
  </si>
  <si>
    <t>1653</t>
  </si>
  <si>
    <t>Traind  0930  delayed return due to 1640 ot operating and required 399 to move it out so 0930 train can return</t>
  </si>
  <si>
    <t>Mike MacLean</t>
  </si>
  <si>
    <t>0935</t>
  </si>
  <si>
    <t>0947</t>
  </si>
  <si>
    <t>0959</t>
  </si>
  <si>
    <t>1020</t>
  </si>
  <si>
    <t>1104</t>
  </si>
  <si>
    <t>1128</t>
  </si>
  <si>
    <t>1148</t>
  </si>
  <si>
    <t>1156</t>
  </si>
  <si>
    <t>1234</t>
  </si>
  <si>
    <t>1255</t>
  </si>
  <si>
    <t>1334</t>
  </si>
  <si>
    <t>1416</t>
  </si>
  <si>
    <t>1428</t>
  </si>
  <si>
    <t>1501</t>
  </si>
  <si>
    <t>1549</t>
  </si>
  <si>
    <t>0954</t>
  </si>
  <si>
    <t>1018</t>
  </si>
  <si>
    <t>1027</t>
  </si>
  <si>
    <t>1041</t>
  </si>
  <si>
    <t>1124</t>
  </si>
  <si>
    <t>1143</t>
  </si>
  <si>
    <t>1151</t>
  </si>
  <si>
    <t>1204</t>
  </si>
  <si>
    <t>1236</t>
  </si>
  <si>
    <t>1421</t>
  </si>
  <si>
    <t>1442</t>
  </si>
  <si>
    <t>15001510</t>
  </si>
  <si>
    <t>1605</t>
  </si>
  <si>
    <t>1701</t>
  </si>
  <si>
    <t>Passenger</t>
  </si>
  <si>
    <t># of Trains</t>
  </si>
  <si>
    <t>1024</t>
  </si>
  <si>
    <t>1209</t>
  </si>
  <si>
    <t>1254</t>
  </si>
  <si>
    <t>1459</t>
  </si>
  <si>
    <t>1555</t>
  </si>
  <si>
    <t>1625</t>
  </si>
  <si>
    <t>16456</t>
  </si>
  <si>
    <t>0941</t>
  </si>
  <si>
    <t>0956</t>
  </si>
  <si>
    <t>Radio problems thorughout the day.</t>
  </si>
  <si>
    <t>Pass/Train</t>
  </si>
  <si>
    <t>0952</t>
  </si>
  <si>
    <t>1013</t>
  </si>
  <si>
    <t>1101</t>
  </si>
  <si>
    <t>1149</t>
  </si>
  <si>
    <t>1203</t>
  </si>
  <si>
    <t>1233</t>
  </si>
  <si>
    <t>1242</t>
  </si>
  <si>
    <t>1253</t>
  </si>
  <si>
    <t>1424</t>
  </si>
  <si>
    <t>1516</t>
  </si>
  <si>
    <t>1548</t>
  </si>
  <si>
    <t>1654</t>
  </si>
  <si>
    <t>EXTTRA</t>
  </si>
  <si>
    <t>Thr EXTRA train travelled to the memorial for William Brooks  with 3 family members.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</si>
</sst>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mm/dd/yy;@"/>
    <numFmt numFmtId="165" formatCode="m/d;@"/>
    <numFmt numFmtId="166" formatCode="dddd&quot;, &quot;mmmm\ dd&quot;, &quot;yyyy"/>
    <numFmt numFmtId="167" formatCode="hh:mm\ AM/PM"/>
    <numFmt numFmtId="168" formatCode="m/d/yy;@"/>
    <numFmt numFmtId="169" formatCode="hhmm"/>
  </numFmts>
  <fonts count="77">
    <font>
      <sz val="11"/>
      <color rgb="FF000000"/>
      <name val="Calibri"/>
      <family val="2"/>
      <charset val="1"/>
    </font>
    <font>
      <sz val="26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sz val="14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/>
      <i/>
      <sz val="20"/>
      <color rgb="FF000000"/>
      <name val="Times New Roman"/>
      <family val="1"/>
      <charset val="1"/>
    </font>
    <font>
      <b/>
      <sz val="14"/>
      <color rgb="FF000000"/>
      <name val="Times New Roman"/>
      <family val="1"/>
      <charset val="1"/>
    </font>
    <font>
      <b/>
      <sz val="18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8"/>
      <color rgb="FF000000"/>
      <name val="Times New Roman"/>
      <family val="1"/>
      <charset val="1"/>
    </font>
    <font>
      <sz val="16"/>
      <color rgb="FF000000"/>
      <name val="Calibri"/>
      <family val="2"/>
      <charset val="1"/>
    </font>
    <font>
      <b/>
      <sz val="16"/>
      <color rgb="FF000000"/>
      <name val="Calibri"/>
      <family val="2"/>
      <charset val="1"/>
    </font>
    <font>
      <sz val="20"/>
      <color rgb="FF000000"/>
      <name val="Wingdings 2"/>
      <family val="1"/>
      <charset val="2"/>
    </font>
    <font>
      <i/>
      <sz val="11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20"/>
      <color rgb="FF000000"/>
      <name val="Calibri"/>
      <family val="2"/>
      <charset val="1"/>
    </font>
    <font>
      <b/>
      <sz val="20"/>
      <color rgb="FF000000"/>
      <name val="Calibri"/>
      <family val="2"/>
      <charset val="1"/>
    </font>
    <font>
      <sz val="18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8"/>
      <color rgb="FF000000"/>
      <name val="Calibri"/>
      <family val="2"/>
      <charset val="1"/>
    </font>
    <font>
      <sz val="15"/>
      <color rgb="FF000000"/>
      <name val="Calibri"/>
      <family val="2"/>
      <charset val="1"/>
    </font>
    <font>
      <b/>
      <sz val="12"/>
      <name val="Calibri"/>
      <family val="2"/>
      <charset val="1"/>
    </font>
    <font>
      <sz val="11"/>
      <name val="Arial"/>
      <family val="2"/>
      <charset val="1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24"/>
      <color rgb="FF000000"/>
      <name val="Calibri"/>
      <family val="2"/>
      <charset val="1"/>
    </font>
    <font>
      <sz val="12"/>
      <color rgb="FF000000"/>
      <name val="Segoe UI"/>
      <family val="2"/>
    </font>
    <font>
      <b/>
      <sz val="16"/>
      <color rgb="FF000000"/>
      <name val="Times New Roman"/>
      <family val="1"/>
      <charset val="1"/>
    </font>
    <font>
      <sz val="11"/>
      <color rgb="FF000000"/>
      <name val="tt-icon-font"/>
      <family val="3"/>
    </font>
    <font>
      <sz val="8"/>
      <color theme="1"/>
      <name val="Calibri"/>
      <family val="2"/>
      <scheme val="minor"/>
    </font>
    <font>
      <sz val="16"/>
      <color theme="1"/>
      <name val="Calibri"/>
      <family val="2"/>
    </font>
    <font>
      <b/>
      <sz val="8"/>
      <color theme="1"/>
      <name val="Calibri"/>
      <family val="2"/>
      <scheme val="minor"/>
    </font>
    <font>
      <sz val="11"/>
      <color rgb="FF000000"/>
      <name val="Arial"/>
      <family val="2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strike/>
      <sz val="11"/>
      <color rgb="FF000000"/>
      <name val="Arial"/>
      <family val="2"/>
    </font>
    <font>
      <strike/>
      <sz val="10"/>
      <color rgb="FF000000"/>
      <name val="Arial"/>
      <family val="2"/>
    </font>
    <font>
      <sz val="9"/>
      <color rgb="FF000000"/>
      <name val="Calibri"/>
      <family val="2"/>
      <charset val="1"/>
    </font>
    <font>
      <b/>
      <sz val="22"/>
      <color rgb="FF000000"/>
      <name val="Times New Roman"/>
      <family val="1"/>
      <charset val="1"/>
    </font>
    <font>
      <b/>
      <sz val="14"/>
      <color rgb="FF000000"/>
      <name val="Calibri"/>
      <family val="2"/>
    </font>
    <font>
      <sz val="18"/>
      <color rgb="FF000000"/>
      <name val="Wingdings 2"/>
      <family val="1"/>
      <charset val="2"/>
    </font>
    <font>
      <b/>
      <i/>
      <sz val="48"/>
      <color rgb="FF000000"/>
      <name val="Times New Roman"/>
      <family val="1"/>
      <charset val="1"/>
    </font>
    <font>
      <b/>
      <sz val="28"/>
      <color rgb="FF000000"/>
      <name val="Calibri"/>
      <family val="2"/>
      <charset val="1"/>
    </font>
    <font>
      <b/>
      <sz val="28"/>
      <color rgb="FF000000"/>
      <name val="Times New Roman"/>
      <family val="1"/>
      <charset val="1"/>
    </font>
    <font>
      <i/>
      <sz val="24"/>
      <color rgb="FF000000"/>
      <name val="Calibri"/>
      <family val="2"/>
      <charset val="1"/>
    </font>
    <font>
      <b/>
      <sz val="24"/>
      <color rgb="FF000000"/>
      <name val="Calibri"/>
      <family val="2"/>
      <charset val="1"/>
    </font>
    <font>
      <sz val="24"/>
      <color rgb="FF000000"/>
      <name val="Wingdings 2"/>
      <family val="1"/>
      <charset val="2"/>
    </font>
    <font>
      <b/>
      <sz val="22"/>
      <color rgb="FF000000"/>
      <name val="Calibri"/>
      <family val="2"/>
      <charset val="1"/>
    </font>
    <font>
      <sz val="22"/>
      <color rgb="FF000000"/>
      <name val="Calibri"/>
      <family val="2"/>
      <charset val="1"/>
    </font>
    <font>
      <b/>
      <sz val="36"/>
      <color rgb="FF000000"/>
      <name val="Calibri"/>
      <family val="2"/>
      <charset val="1"/>
    </font>
    <font>
      <b/>
      <sz val="36"/>
      <color rgb="FF000000"/>
      <name val="Times New Roman"/>
      <family val="1"/>
      <charset val="1"/>
    </font>
    <font>
      <sz val="36"/>
      <color rgb="FF000000"/>
      <name val="Wingdings 2"/>
      <family val="1"/>
      <charset val="2"/>
    </font>
    <font>
      <sz val="36"/>
      <color rgb="FF000000"/>
      <name val="Calibri"/>
      <family val="2"/>
      <charset val="1"/>
    </font>
    <font>
      <sz val="28"/>
      <color rgb="FF000000"/>
      <name val="Calibri"/>
      <family val="2"/>
      <charset val="1"/>
    </font>
    <font>
      <b/>
      <sz val="26"/>
      <color rgb="FF000000"/>
      <name val="Calibri"/>
      <family val="2"/>
      <charset val="1"/>
    </font>
    <font>
      <b/>
      <sz val="20"/>
      <name val="Calibri"/>
      <family val="2"/>
      <charset val="1"/>
    </font>
    <font>
      <b/>
      <sz val="36"/>
      <color rgb="FF000000"/>
      <name val="Wingdings 2"/>
      <family val="1"/>
      <charset val="2"/>
    </font>
    <font>
      <sz val="22"/>
      <color rgb="FF000000"/>
      <name val="Calibri"/>
      <family val="2"/>
    </font>
    <font>
      <sz val="32"/>
      <color rgb="FF000000"/>
      <name val="Calibri"/>
      <family val="2"/>
      <charset val="1"/>
    </font>
    <font>
      <b/>
      <sz val="32"/>
      <color rgb="FF000000"/>
      <name val="Calibri"/>
      <family val="2"/>
      <charset val="1"/>
    </font>
    <font>
      <b/>
      <sz val="36"/>
      <color rgb="FF000000"/>
      <name val="Calibri"/>
      <family val="2"/>
    </font>
    <font>
      <b/>
      <sz val="19"/>
      <color rgb="FF000000"/>
      <name val="Calibri"/>
      <family val="2"/>
    </font>
    <font>
      <b/>
      <sz val="42"/>
      <color rgb="FF000000"/>
      <name val="Calibri"/>
      <family val="2"/>
    </font>
    <font>
      <b/>
      <sz val="34"/>
      <color rgb="FF000000"/>
      <name val="Calibri"/>
      <family val="2"/>
      <charset val="1"/>
    </font>
    <font>
      <sz val="23"/>
      <color rgb="FF000000"/>
      <name val="Calibri"/>
      <family val="2"/>
      <charset val="1"/>
    </font>
    <font>
      <sz val="16"/>
      <name val="Arial"/>
      <family val="2"/>
      <charset val="1"/>
    </font>
    <font>
      <sz val="16"/>
      <color rgb="FF000000"/>
      <name val="Arial"/>
      <family val="2"/>
      <charset val="1"/>
    </font>
    <font>
      <sz val="48"/>
      <color rgb="FF000000"/>
      <name val="Calibri"/>
      <family val="2"/>
      <charset val="1"/>
    </font>
    <font>
      <b/>
      <sz val="36"/>
      <color rgb="FF000000"/>
      <name val="tt-icon-font"/>
      <family val="3"/>
    </font>
  </fonts>
  <fills count="9">
    <fill>
      <patternFill patternType="none"/>
    </fill>
    <fill>
      <patternFill patternType="gray125"/>
    </fill>
    <fill>
      <patternFill patternType="solid">
        <fgColor rgb="FFEEEEEE"/>
        <bgColor rgb="FFFFFFCC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6795556505021"/>
        <bgColor rgb="FFEEEEEE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EEEEE"/>
      </patternFill>
    </fill>
    <fill>
      <patternFill patternType="solid">
        <fgColor theme="0" tint="-0.14993743705557422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</borders>
  <cellStyleXfs count="5">
    <xf numFmtId="0" fontId="0" fillId="0" borderId="0"/>
    <xf numFmtId="0" fontId="23" fillId="0" borderId="0"/>
    <xf numFmtId="0" fontId="26" fillId="0" borderId="0"/>
    <xf numFmtId="0" fontId="26" fillId="0" borderId="0"/>
    <xf numFmtId="0" fontId="31" fillId="0" borderId="0" applyNumberFormat="0" applyFill="0" applyBorder="0" applyAlignment="0" applyProtection="0"/>
  </cellStyleXfs>
  <cellXfs count="5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" fontId="0" fillId="0" borderId="0" xfId="0" applyNumberFormat="1"/>
    <xf numFmtId="0" fontId="0" fillId="0" borderId="1" xfId="0" applyBorder="1"/>
    <xf numFmtId="0" fontId="6" fillId="0" borderId="3" xfId="0" applyFont="1" applyBorder="1" applyAlignment="1">
      <alignment horizontal="center"/>
    </xf>
    <xf numFmtId="0" fontId="7" fillId="0" borderId="0" xfId="0" applyFont="1" applyAlignment="1">
      <alignment horizontal="right"/>
    </xf>
    <xf numFmtId="0" fontId="10" fillId="0" borderId="0" xfId="0" applyFont="1"/>
    <xf numFmtId="0" fontId="11" fillId="0" borderId="4" xfId="0" applyFont="1" applyBorder="1"/>
    <xf numFmtId="0" fontId="13" fillId="0" borderId="0" xfId="0" applyFont="1" applyAlignment="1">
      <alignment wrapText="1"/>
    </xf>
    <xf numFmtId="0" fontId="2" fillId="0" borderId="5" xfId="0" applyFont="1" applyBorder="1"/>
    <xf numFmtId="0" fontId="15" fillId="0" borderId="6" xfId="0" applyFont="1" applyBorder="1"/>
    <xf numFmtId="0" fontId="15" fillId="0" borderId="0" xfId="0" applyFont="1"/>
    <xf numFmtId="0" fontId="4" fillId="0" borderId="10" xfId="0" applyFont="1" applyBorder="1" applyAlignment="1">
      <alignment horizontal="center"/>
    </xf>
    <xf numFmtId="49" fontId="0" fillId="0" borderId="0" xfId="0" applyNumberFormat="1"/>
    <xf numFmtId="49" fontId="7" fillId="0" borderId="11" xfId="0" applyNumberFormat="1" applyFont="1" applyBorder="1" applyAlignment="1">
      <alignment horizontal="right"/>
    </xf>
    <xf numFmtId="167" fontId="16" fillId="2" borderId="1" xfId="0" applyNumberFormat="1" applyFont="1" applyFill="1" applyBorder="1" applyAlignment="1">
      <alignment horizontal="center" wrapText="1"/>
    </xf>
    <xf numFmtId="49" fontId="16" fillId="0" borderId="12" xfId="0" applyNumberFormat="1" applyFont="1" applyBorder="1" applyAlignment="1">
      <alignment horizontal="center"/>
    </xf>
    <xf numFmtId="0" fontId="7" fillId="0" borderId="13" xfId="0" applyFont="1" applyBorder="1" applyAlignment="1" applyProtection="1">
      <alignment horizontal="right"/>
      <protection locked="0"/>
    </xf>
    <xf numFmtId="49" fontId="16" fillId="0" borderId="1" xfId="0" applyNumberFormat="1" applyFont="1" applyBorder="1" applyAlignment="1" applyProtection="1">
      <alignment horizontal="center"/>
      <protection locked="0"/>
    </xf>
    <xf numFmtId="0" fontId="17" fillId="0" borderId="9" xfId="0" applyFont="1" applyBorder="1" applyAlignment="1">
      <alignment horizontal="center"/>
    </xf>
    <xf numFmtId="0" fontId="7" fillId="0" borderId="3" xfId="0" applyFont="1" applyBorder="1" applyAlignment="1" applyProtection="1">
      <alignment horizontal="right"/>
      <protection locked="0"/>
    </xf>
    <xf numFmtId="0" fontId="16" fillId="0" borderId="1" xfId="0" applyFont="1" applyBorder="1" applyAlignment="1" applyProtection="1">
      <alignment horizontal="center"/>
      <protection locked="0"/>
    </xf>
    <xf numFmtId="0" fontId="7" fillId="0" borderId="11" xfId="0" applyFont="1" applyBorder="1" applyAlignment="1" applyProtection="1">
      <alignment horizontal="right"/>
      <protection locked="0"/>
    </xf>
    <xf numFmtId="18" fontId="8" fillId="0" borderId="12" xfId="0" applyNumberFormat="1" applyFont="1" applyBorder="1" applyAlignment="1">
      <alignment horizontal="center"/>
    </xf>
    <xf numFmtId="0" fontId="14" fillId="0" borderId="11" xfId="0" applyFont="1" applyBorder="1" applyProtection="1">
      <protection locked="0"/>
    </xf>
    <xf numFmtId="49" fontId="7" fillId="0" borderId="12" xfId="0" applyNumberFormat="1" applyFont="1" applyBorder="1" applyAlignment="1">
      <alignment horizontal="center"/>
    </xf>
    <xf numFmtId="0" fontId="2" fillId="0" borderId="11" xfId="0" applyFont="1" applyBorder="1" applyProtection="1">
      <protection locked="0"/>
    </xf>
    <xf numFmtId="0" fontId="0" fillId="0" borderId="4" xfId="0" applyBorder="1"/>
    <xf numFmtId="0" fontId="18" fillId="0" borderId="7" xfId="0" applyFont="1" applyBorder="1" applyAlignment="1" applyProtection="1">
      <alignment horizontal="right"/>
      <protection locked="0"/>
    </xf>
    <xf numFmtId="0" fontId="18" fillId="0" borderId="0" xfId="0" applyFont="1" applyProtection="1">
      <protection locked="0"/>
    </xf>
    <xf numFmtId="20" fontId="8" fillId="0" borderId="0" xfId="0" applyNumberFormat="1" applyFont="1" applyAlignment="1" applyProtection="1">
      <alignment horizontal="center"/>
      <protection locked="0"/>
    </xf>
    <xf numFmtId="20" fontId="8" fillId="0" borderId="0" xfId="0" applyNumberFormat="1" applyFont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>
      <protection locked="0"/>
    </xf>
    <xf numFmtId="0" fontId="16" fillId="0" borderId="0" xfId="0" applyFont="1" applyAlignment="1" applyProtection="1">
      <alignment horizontal="center"/>
      <protection locked="0"/>
    </xf>
    <xf numFmtId="0" fontId="16" fillId="0" borderId="11" xfId="0" applyFont="1" applyBorder="1" applyProtection="1"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16" fillId="0" borderId="11" xfId="0" applyFont="1" applyBorder="1" applyAlignment="1" applyProtection="1">
      <alignment horizontal="right"/>
      <protection locked="0"/>
    </xf>
    <xf numFmtId="0" fontId="7" fillId="0" borderId="15" xfId="0" applyFont="1" applyBorder="1" applyAlignment="1" applyProtection="1">
      <alignment horizontal="right"/>
      <protection locked="0"/>
    </xf>
    <xf numFmtId="0" fontId="16" fillId="0" borderId="16" xfId="0" applyFont="1" applyBorder="1" applyAlignment="1" applyProtection="1">
      <alignment horizontal="center"/>
      <protection locked="0"/>
    </xf>
    <xf numFmtId="0" fontId="7" fillId="0" borderId="16" xfId="0" applyFont="1" applyBorder="1" applyAlignment="1" applyProtection="1">
      <alignment horizontal="center"/>
      <protection locked="0"/>
    </xf>
    <xf numFmtId="0" fontId="7" fillId="0" borderId="18" xfId="0" applyFont="1" applyBorder="1"/>
    <xf numFmtId="0" fontId="7" fillId="2" borderId="19" xfId="0" applyFont="1" applyFill="1" applyBorder="1" applyAlignment="1">
      <alignment horizontal="center"/>
    </xf>
    <xf numFmtId="0" fontId="7" fillId="2" borderId="20" xfId="0" applyFont="1" applyFill="1" applyBorder="1" applyAlignment="1">
      <alignment horizontal="center"/>
    </xf>
    <xf numFmtId="0" fontId="17" fillId="0" borderId="18" xfId="0" applyFont="1" applyBorder="1"/>
    <xf numFmtId="0" fontId="3" fillId="0" borderId="19" xfId="0" applyFont="1" applyBorder="1"/>
    <xf numFmtId="0" fontId="3" fillId="0" borderId="20" xfId="0" applyFont="1" applyBorder="1"/>
    <xf numFmtId="0" fontId="0" fillId="0" borderId="3" xfId="0" applyBorder="1"/>
    <xf numFmtId="0" fontId="20" fillId="0" borderId="0" xfId="0" applyFont="1"/>
    <xf numFmtId="0" fontId="18" fillId="0" borderId="3" xfId="0" applyFont="1" applyBorder="1"/>
    <xf numFmtId="0" fontId="21" fillId="0" borderId="3" xfId="0" applyFont="1" applyBorder="1" applyAlignment="1">
      <alignment horizontal="right"/>
    </xf>
    <xf numFmtId="0" fontId="0" fillId="0" borderId="1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Alignment="1">
      <alignment horizontal="right" indent="1"/>
    </xf>
    <xf numFmtId="0" fontId="0" fillId="0" borderId="0" xfId="0" applyAlignment="1" applyProtection="1">
      <alignment horizontal="right"/>
      <protection locked="0"/>
    </xf>
    <xf numFmtId="0" fontId="14" fillId="0" borderId="3" xfId="0" applyFont="1" applyBorder="1"/>
    <xf numFmtId="0" fontId="20" fillId="0" borderId="0" xfId="0" applyFont="1" applyProtection="1">
      <protection locked="0"/>
    </xf>
    <xf numFmtId="0" fontId="0" fillId="0" borderId="0" xfId="0" applyAlignment="1" applyProtection="1">
      <alignment horizontal="left"/>
      <protection locked="0"/>
    </xf>
    <xf numFmtId="0" fontId="22" fillId="0" borderId="3" xfId="1" applyFont="1" applyBorder="1"/>
    <xf numFmtId="18" fontId="8" fillId="0" borderId="0" xfId="0" applyNumberFormat="1" applyFont="1" applyAlignment="1" applyProtection="1">
      <alignment horizontal="center"/>
      <protection locked="0"/>
    </xf>
    <xf numFmtId="0" fontId="14" fillId="0" borderId="21" xfId="0" applyFont="1" applyBorder="1"/>
    <xf numFmtId="0" fontId="4" fillId="0" borderId="1" xfId="0" applyFont="1" applyBorder="1" applyAlignment="1" applyProtection="1">
      <alignment horizontal="center"/>
      <protection locked="0"/>
    </xf>
    <xf numFmtId="0" fontId="4" fillId="0" borderId="14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4" fillId="0" borderId="3" xfId="0" applyFont="1" applyBorder="1" applyAlignment="1">
      <alignment horizontal="right"/>
    </xf>
    <xf numFmtId="0" fontId="2" fillId="0" borderId="3" xfId="0" applyFont="1" applyBorder="1"/>
    <xf numFmtId="0" fontId="0" fillId="0" borderId="22" xfId="0" applyBorder="1"/>
    <xf numFmtId="0" fontId="0" fillId="0" borderId="23" xfId="0" applyBorder="1"/>
    <xf numFmtId="0" fontId="0" fillId="0" borderId="6" xfId="0" applyBorder="1"/>
    <xf numFmtId="0" fontId="24" fillId="0" borderId="0" xfId="0" applyFont="1"/>
    <xf numFmtId="49" fontId="0" fillId="0" borderId="0" xfId="0" applyNumberFormat="1" applyAlignment="1">
      <alignment horizontal="right"/>
    </xf>
    <xf numFmtId="0" fontId="25" fillId="0" borderId="0" xfId="0" applyFont="1"/>
    <xf numFmtId="0" fontId="8" fillId="0" borderId="0" xfId="0" applyFont="1"/>
    <xf numFmtId="0" fontId="24" fillId="0" borderId="0" xfId="1" applyFont="1"/>
    <xf numFmtId="0" fontId="8" fillId="0" borderId="0" xfId="0" applyFont="1" applyAlignment="1">
      <alignment horizontal="center"/>
    </xf>
    <xf numFmtId="0" fontId="0" fillId="0" borderId="25" xfId="0" applyBorder="1"/>
    <xf numFmtId="0" fontId="0" fillId="0" borderId="17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8" xfId="0" applyBorder="1"/>
    <xf numFmtId="0" fontId="8" fillId="0" borderId="8" xfId="0" applyFont="1" applyBorder="1"/>
    <xf numFmtId="0" fontId="24" fillId="0" borderId="8" xfId="0" applyFont="1" applyBorder="1"/>
    <xf numFmtId="0" fontId="0" fillId="0" borderId="29" xfId="0" applyBorder="1"/>
    <xf numFmtId="49" fontId="0" fillId="0" borderId="17" xfId="0" applyNumberFormat="1" applyBorder="1" applyAlignment="1">
      <alignment horizontal="right"/>
    </xf>
    <xf numFmtId="0" fontId="24" fillId="0" borderId="6" xfId="0" applyFont="1" applyBorder="1"/>
    <xf numFmtId="0" fontId="27" fillId="0" borderId="0" xfId="2" applyFont="1" applyAlignment="1">
      <alignment horizontal="center"/>
    </xf>
    <xf numFmtId="0" fontId="28" fillId="0" borderId="0" xfId="2" applyFont="1"/>
    <xf numFmtId="0" fontId="28" fillId="0" borderId="0" xfId="0" applyFont="1"/>
    <xf numFmtId="0" fontId="29" fillId="0" borderId="0" xfId="0" applyFont="1"/>
    <xf numFmtId="0" fontId="28" fillId="0" borderId="0" xfId="3" applyFont="1"/>
    <xf numFmtId="0" fontId="27" fillId="0" borderId="0" xfId="0" applyFont="1"/>
    <xf numFmtId="15" fontId="28" fillId="0" borderId="0" xfId="0" applyNumberFormat="1" applyFont="1"/>
    <xf numFmtId="0" fontId="30" fillId="0" borderId="0" xfId="0" applyFont="1"/>
    <xf numFmtId="0" fontId="32" fillId="0" borderId="0" xfId="4" applyFont="1"/>
    <xf numFmtId="0" fontId="31" fillId="0" borderId="0" xfId="4"/>
    <xf numFmtId="49" fontId="16" fillId="0" borderId="9" xfId="0" applyNumberFormat="1" applyFont="1" applyBorder="1" applyAlignment="1">
      <alignment horizontal="center"/>
    </xf>
    <xf numFmtId="0" fontId="0" fillId="0" borderId="24" xfId="0" applyBorder="1" applyProtection="1">
      <protection locked="0"/>
    </xf>
    <xf numFmtId="0" fontId="12" fillId="0" borderId="0" xfId="0" applyFont="1" applyAlignment="1">
      <alignment horizontal="center"/>
    </xf>
    <xf numFmtId="0" fontId="7" fillId="2" borderId="33" xfId="0" applyFont="1" applyFill="1" applyBorder="1" applyAlignment="1">
      <alignment horizontal="center"/>
    </xf>
    <xf numFmtId="0" fontId="3" fillId="0" borderId="33" xfId="0" applyFont="1" applyBorder="1"/>
    <xf numFmtId="0" fontId="8" fillId="0" borderId="0" xfId="0" applyFont="1" applyAlignment="1">
      <alignment horizontal="right"/>
    </xf>
    <xf numFmtId="15" fontId="9" fillId="0" borderId="0" xfId="0" applyNumberFormat="1" applyFont="1" applyProtection="1">
      <protection locked="0"/>
    </xf>
    <xf numFmtId="0" fontId="10" fillId="0" borderId="0" xfId="0" applyFont="1" applyProtection="1">
      <protection locked="0"/>
    </xf>
    <xf numFmtId="49" fontId="16" fillId="0" borderId="10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66" fontId="6" fillId="0" borderId="0" xfId="0" applyNumberFormat="1" applyFont="1" applyAlignment="1" applyProtection="1">
      <alignment horizontal="center"/>
      <protection locked="0"/>
    </xf>
    <xf numFmtId="0" fontId="34" fillId="0" borderId="4" xfId="0" applyFont="1" applyBorder="1" applyAlignment="1">
      <alignment horizontal="center"/>
    </xf>
    <xf numFmtId="0" fontId="11" fillId="0" borderId="1" xfId="0" applyFont="1" applyBorder="1" applyAlignment="1" applyProtection="1">
      <alignment horizontal="center"/>
      <protection locked="0"/>
    </xf>
    <xf numFmtId="0" fontId="6" fillId="0" borderId="0" xfId="0" applyFont="1" applyAlignment="1">
      <alignment horizontal="center"/>
    </xf>
    <xf numFmtId="0" fontId="2" fillId="0" borderId="6" xfId="0" applyFont="1" applyBorder="1"/>
    <xf numFmtId="49" fontId="7" fillId="0" borderId="34" xfId="0" applyNumberFormat="1" applyFont="1" applyBorder="1" applyAlignment="1">
      <alignment horizontal="right"/>
    </xf>
    <xf numFmtId="0" fontId="7" fillId="0" borderId="25" xfId="0" applyFont="1" applyBorder="1" applyAlignment="1" applyProtection="1">
      <alignment horizontal="right"/>
      <protection locked="0"/>
    </xf>
    <xf numFmtId="0" fontId="7" fillId="0" borderId="0" xfId="0" applyFont="1" applyAlignment="1" applyProtection="1">
      <alignment horizontal="right"/>
      <protection locked="0"/>
    </xf>
    <xf numFmtId="0" fontId="18" fillId="0" borderId="0" xfId="0" applyFont="1" applyAlignment="1" applyProtection="1">
      <alignment horizontal="right"/>
      <protection locked="0"/>
    </xf>
    <xf numFmtId="0" fontId="16" fillId="0" borderId="34" xfId="0" applyFont="1" applyBorder="1" applyProtection="1">
      <protection locked="0"/>
    </xf>
    <xf numFmtId="0" fontId="16" fillId="0" borderId="34" xfId="0" applyFont="1" applyBorder="1" applyAlignment="1" applyProtection="1">
      <alignment horizontal="right"/>
      <protection locked="0"/>
    </xf>
    <xf numFmtId="0" fontId="7" fillId="0" borderId="26" xfId="0" applyFont="1" applyBorder="1" applyAlignment="1" applyProtection="1">
      <alignment horizontal="right"/>
      <protection locked="0"/>
    </xf>
    <xf numFmtId="0" fontId="7" fillId="0" borderId="35" xfId="0" applyFont="1" applyBorder="1"/>
    <xf numFmtId="0" fontId="17" fillId="0" borderId="35" xfId="0" applyFont="1" applyBorder="1"/>
    <xf numFmtId="0" fontId="18" fillId="0" borderId="0" xfId="0" applyFont="1"/>
    <xf numFmtId="0" fontId="21" fillId="0" borderId="0" xfId="0" applyFont="1" applyAlignment="1">
      <alignment horizontal="right"/>
    </xf>
    <xf numFmtId="0" fontId="0" fillId="0" borderId="0" xfId="0" applyAlignment="1">
      <alignment horizontal="right" indent="1"/>
    </xf>
    <xf numFmtId="0" fontId="14" fillId="0" borderId="0" xfId="0" applyFont="1"/>
    <xf numFmtId="0" fontId="22" fillId="0" borderId="0" xfId="1" applyFont="1"/>
    <xf numFmtId="0" fontId="4" fillId="0" borderId="0" xfId="0" applyFont="1" applyAlignment="1">
      <alignment horizontal="right"/>
    </xf>
    <xf numFmtId="0" fontId="2" fillId="0" borderId="0" xfId="0" applyFont="1"/>
    <xf numFmtId="167" fontId="16" fillId="5" borderId="1" xfId="0" applyNumberFormat="1" applyFont="1" applyFill="1" applyBorder="1" applyAlignment="1">
      <alignment horizontal="center" wrapText="1"/>
    </xf>
    <xf numFmtId="167" fontId="16" fillId="0" borderId="12" xfId="0" applyNumberFormat="1" applyFont="1" applyBorder="1" applyAlignment="1">
      <alignment horizontal="center" wrapText="1"/>
    </xf>
    <xf numFmtId="0" fontId="36" fillId="0" borderId="4" xfId="0" applyFont="1" applyBorder="1"/>
    <xf numFmtId="0" fontId="37" fillId="0" borderId="4" xfId="0" applyFont="1" applyBorder="1" applyAlignment="1">
      <alignment horizontal="center"/>
    </xf>
    <xf numFmtId="49" fontId="14" fillId="0" borderId="34" xfId="0" applyNumberFormat="1" applyFont="1" applyBorder="1" applyProtection="1">
      <protection locked="0"/>
    </xf>
    <xf numFmtId="49" fontId="2" fillId="0" borderId="34" xfId="0" applyNumberFormat="1" applyFont="1" applyBorder="1" applyProtection="1">
      <protection locked="0"/>
    </xf>
    <xf numFmtId="0" fontId="12" fillId="5" borderId="0" xfId="0" applyFont="1" applyFill="1" applyAlignment="1">
      <alignment horizontal="center"/>
    </xf>
    <xf numFmtId="0" fontId="12" fillId="5" borderId="1" xfId="0" applyFont="1" applyFill="1" applyBorder="1" applyAlignment="1">
      <alignment horizontal="center"/>
    </xf>
    <xf numFmtId="0" fontId="0" fillId="6" borderId="0" xfId="0" applyFill="1"/>
    <xf numFmtId="1" fontId="0" fillId="6" borderId="0" xfId="0" applyNumberFormat="1" applyFill="1" applyAlignment="1">
      <alignment horizontal="center"/>
    </xf>
    <xf numFmtId="164" fontId="0" fillId="6" borderId="0" xfId="0" applyNumberFormat="1" applyFill="1" applyAlignment="1">
      <alignment horizontal="center"/>
    </xf>
    <xf numFmtId="165" fontId="0" fillId="6" borderId="0" xfId="0" applyNumberFormat="1" applyFill="1" applyAlignment="1">
      <alignment horizontal="right"/>
    </xf>
    <xf numFmtId="1" fontId="0" fillId="6" borderId="0" xfId="0" applyNumberFormat="1" applyFill="1" applyAlignment="1">
      <alignment horizontal="right"/>
    </xf>
    <xf numFmtId="1" fontId="40" fillId="6" borderId="1" xfId="0" applyNumberFormat="1" applyFont="1" applyFill="1" applyBorder="1" applyAlignment="1">
      <alignment horizontal="center"/>
    </xf>
    <xf numFmtId="164" fontId="41" fillId="6" borderId="1" xfId="0" applyNumberFormat="1" applyFont="1" applyFill="1" applyBorder="1" applyAlignment="1">
      <alignment horizontal="center"/>
    </xf>
    <xf numFmtId="0" fontId="40" fillId="6" borderId="1" xfId="0" applyFont="1" applyFill="1" applyBorder="1"/>
    <xf numFmtId="49" fontId="42" fillId="6" borderId="1" xfId="0" applyNumberFormat="1" applyFont="1" applyFill="1" applyBorder="1"/>
    <xf numFmtId="1" fontId="42" fillId="6" borderId="1" xfId="0" applyNumberFormat="1" applyFont="1" applyFill="1" applyBorder="1" applyAlignment="1">
      <alignment horizontal="right"/>
    </xf>
    <xf numFmtId="1" fontId="40" fillId="6" borderId="1" xfId="0" applyNumberFormat="1" applyFont="1" applyFill="1" applyBorder="1" applyAlignment="1">
      <alignment horizontal="right"/>
    </xf>
    <xf numFmtId="1" fontId="40" fillId="6" borderId="1" xfId="0" applyNumberFormat="1" applyFont="1" applyFill="1" applyBorder="1"/>
    <xf numFmtId="0" fontId="42" fillId="6" borderId="1" xfId="0" applyFont="1" applyFill="1" applyBorder="1"/>
    <xf numFmtId="1" fontId="40" fillId="7" borderId="1" xfId="0" applyNumberFormat="1" applyFont="1" applyFill="1" applyBorder="1" applyAlignment="1">
      <alignment horizontal="center"/>
    </xf>
    <xf numFmtId="1" fontId="42" fillId="7" borderId="1" xfId="0" applyNumberFormat="1" applyFont="1" applyFill="1" applyBorder="1" applyAlignment="1">
      <alignment horizontal="right"/>
    </xf>
    <xf numFmtId="1" fontId="40" fillId="7" borderId="1" xfId="0" applyNumberFormat="1" applyFont="1" applyFill="1" applyBorder="1" applyAlignment="1">
      <alignment horizontal="right"/>
    </xf>
    <xf numFmtId="164" fontId="40" fillId="6" borderId="1" xfId="0" applyNumberFormat="1" applyFont="1" applyFill="1" applyBorder="1"/>
    <xf numFmtId="1" fontId="40" fillId="3" borderId="1" xfId="0" applyNumberFormat="1" applyFont="1" applyFill="1" applyBorder="1" applyAlignment="1">
      <alignment horizontal="center"/>
    </xf>
    <xf numFmtId="164" fontId="40" fillId="3" borderId="1" xfId="0" applyNumberFormat="1" applyFont="1" applyFill="1" applyBorder="1"/>
    <xf numFmtId="164" fontId="41" fillId="3" borderId="1" xfId="0" applyNumberFormat="1" applyFont="1" applyFill="1" applyBorder="1" applyAlignment="1">
      <alignment horizontal="center"/>
    </xf>
    <xf numFmtId="0" fontId="40" fillId="3" borderId="1" xfId="0" applyFont="1" applyFill="1" applyBorder="1"/>
    <xf numFmtId="49" fontId="42" fillId="3" borderId="1" xfId="0" applyNumberFormat="1" applyFont="1" applyFill="1" applyBorder="1"/>
    <xf numFmtId="0" fontId="42" fillId="3" borderId="1" xfId="0" applyFont="1" applyFill="1" applyBorder="1"/>
    <xf numFmtId="1" fontId="42" fillId="3" borderId="1" xfId="0" applyNumberFormat="1" applyFont="1" applyFill="1" applyBorder="1" applyAlignment="1">
      <alignment horizontal="right"/>
    </xf>
    <xf numFmtId="1" fontId="40" fillId="3" borderId="1" xfId="0" applyNumberFormat="1" applyFont="1" applyFill="1" applyBorder="1" applyAlignment="1">
      <alignment horizontal="right"/>
    </xf>
    <xf numFmtId="1" fontId="40" fillId="3" borderId="1" xfId="0" applyNumberFormat="1" applyFont="1" applyFill="1" applyBorder="1"/>
    <xf numFmtId="1" fontId="40" fillId="4" borderId="1" xfId="0" applyNumberFormat="1" applyFont="1" applyFill="1" applyBorder="1" applyAlignment="1">
      <alignment horizontal="center"/>
    </xf>
    <xf numFmtId="1" fontId="42" fillId="4" borderId="1" xfId="0" applyNumberFormat="1" applyFont="1" applyFill="1" applyBorder="1" applyAlignment="1">
      <alignment horizontal="right"/>
    </xf>
    <xf numFmtId="1" fontId="40" fillId="4" borderId="1" xfId="0" applyNumberFormat="1" applyFont="1" applyFill="1" applyBorder="1" applyAlignment="1">
      <alignment horizontal="right"/>
    </xf>
    <xf numFmtId="1" fontId="4" fillId="6" borderId="0" xfId="0" applyNumberFormat="1" applyFont="1" applyFill="1"/>
    <xf numFmtId="165" fontId="0" fillId="6" borderId="0" xfId="0" applyNumberFormat="1" applyFill="1" applyAlignment="1">
      <alignment horizontal="center"/>
    </xf>
    <xf numFmtId="164" fontId="33" fillId="6" borderId="0" xfId="0" applyNumberFormat="1" applyFont="1" applyFill="1"/>
    <xf numFmtId="164" fontId="1" fillId="6" borderId="0" xfId="0" applyNumberFormat="1" applyFont="1" applyFill="1"/>
    <xf numFmtId="0" fontId="0" fillId="6" borderId="0" xfId="0" applyFill="1" applyAlignment="1">
      <alignment horizontal="center"/>
    </xf>
    <xf numFmtId="0" fontId="0" fillId="6" borderId="0" xfId="0" applyFill="1" applyAlignment="1">
      <alignment horizontal="right"/>
    </xf>
    <xf numFmtId="164" fontId="0" fillId="6" borderId="0" xfId="0" applyNumberFormat="1" applyFill="1"/>
    <xf numFmtId="0" fontId="3" fillId="6" borderId="0" xfId="0" applyFont="1" applyFill="1" applyAlignment="1">
      <alignment horizontal="center"/>
    </xf>
    <xf numFmtId="0" fontId="3" fillId="6" borderId="0" xfId="0" applyFont="1" applyFill="1" applyAlignment="1">
      <alignment horizontal="right"/>
    </xf>
    <xf numFmtId="37" fontId="2" fillId="6" borderId="0" xfId="0" applyNumberFormat="1" applyFont="1" applyFill="1" applyAlignment="1">
      <alignment horizontal="center"/>
    </xf>
    <xf numFmtId="14" fontId="0" fillId="6" borderId="0" xfId="0" applyNumberFormat="1" applyFill="1" applyAlignment="1">
      <alignment horizontal="center"/>
    </xf>
    <xf numFmtId="1" fontId="3" fillId="6" borderId="0" xfId="0" applyNumberFormat="1" applyFont="1" applyFill="1" applyAlignment="1">
      <alignment horizontal="center"/>
    </xf>
    <xf numFmtId="0" fontId="0" fillId="6" borderId="30" xfId="0" applyFill="1" applyBorder="1" applyAlignment="1">
      <alignment horizontal="center" wrapText="1"/>
    </xf>
    <xf numFmtId="0" fontId="0" fillId="6" borderId="31" xfId="0" applyFill="1" applyBorder="1" applyAlignment="1">
      <alignment horizontal="center" wrapText="1"/>
    </xf>
    <xf numFmtId="1" fontId="43" fillId="6" borderId="1" xfId="0" applyNumberFormat="1" applyFont="1" applyFill="1" applyBorder="1" applyAlignment="1">
      <alignment horizontal="center"/>
    </xf>
    <xf numFmtId="1" fontId="44" fillId="7" borderId="1" xfId="0" applyNumberFormat="1" applyFont="1" applyFill="1" applyBorder="1" applyAlignment="1">
      <alignment horizontal="right"/>
    </xf>
    <xf numFmtId="1" fontId="43" fillId="7" borderId="1" xfId="0" applyNumberFormat="1" applyFont="1" applyFill="1" applyBorder="1" applyAlignment="1">
      <alignment horizontal="right"/>
    </xf>
    <xf numFmtId="1" fontId="44" fillId="6" borderId="1" xfId="0" applyNumberFormat="1" applyFont="1" applyFill="1" applyBorder="1" applyAlignment="1">
      <alignment horizontal="right"/>
    </xf>
    <xf numFmtId="1" fontId="43" fillId="6" borderId="1" xfId="0" applyNumberFormat="1" applyFont="1" applyFill="1" applyBorder="1" applyAlignment="1">
      <alignment horizontal="right"/>
    </xf>
    <xf numFmtId="1" fontId="0" fillId="6" borderId="0" xfId="0" applyNumberFormat="1" applyFill="1"/>
    <xf numFmtId="1" fontId="0" fillId="6" borderId="37" xfId="0" applyNumberFormat="1" applyFill="1" applyBorder="1" applyAlignment="1">
      <alignment horizontal="center"/>
    </xf>
    <xf numFmtId="164" fontId="0" fillId="6" borderId="38" xfId="0" applyNumberFormat="1" applyFill="1" applyBorder="1" applyAlignment="1">
      <alignment horizontal="center"/>
    </xf>
    <xf numFmtId="1" fontId="4" fillId="6" borderId="38" xfId="0" applyNumberFormat="1" applyFont="1" applyFill="1" applyBorder="1"/>
    <xf numFmtId="165" fontId="0" fillId="6" borderId="38" xfId="0" applyNumberFormat="1" applyFill="1" applyBorder="1" applyAlignment="1">
      <alignment horizontal="center"/>
    </xf>
    <xf numFmtId="165" fontId="0" fillId="6" borderId="38" xfId="0" applyNumberFormat="1" applyFill="1" applyBorder="1" applyAlignment="1">
      <alignment horizontal="right"/>
    </xf>
    <xf numFmtId="1" fontId="0" fillId="6" borderId="38" xfId="0" applyNumberFormat="1" applyFill="1" applyBorder="1" applyAlignment="1">
      <alignment horizontal="center"/>
    </xf>
    <xf numFmtId="0" fontId="0" fillId="6" borderId="39" xfId="0" applyFill="1" applyBorder="1"/>
    <xf numFmtId="0" fontId="0" fillId="6" borderId="30" xfId="0" applyFill="1" applyBorder="1" applyAlignment="1">
      <alignment horizontal="center"/>
    </xf>
    <xf numFmtId="164" fontId="0" fillId="6" borderId="31" xfId="0" applyNumberFormat="1" applyFill="1" applyBorder="1" applyAlignment="1">
      <alignment horizontal="center"/>
    </xf>
    <xf numFmtId="0" fontId="0" fillId="6" borderId="32" xfId="0" applyFill="1" applyBorder="1" applyAlignment="1">
      <alignment horizontal="center" wrapText="1"/>
    </xf>
    <xf numFmtId="164" fontId="40" fillId="6" borderId="1" xfId="0" applyNumberFormat="1" applyFont="1" applyFill="1" applyBorder="1" applyAlignment="1">
      <alignment horizontal="center"/>
    </xf>
    <xf numFmtId="1" fontId="42" fillId="6" borderId="1" xfId="0" applyNumberFormat="1" applyFont="1" applyFill="1" applyBorder="1"/>
    <xf numFmtId="165" fontId="40" fillId="6" borderId="1" xfId="0" applyNumberFormat="1" applyFont="1" applyFill="1" applyBorder="1" applyAlignment="1">
      <alignment horizontal="center"/>
    </xf>
    <xf numFmtId="165" fontId="40" fillId="6" borderId="1" xfId="0" applyNumberFormat="1" applyFont="1" applyFill="1" applyBorder="1" applyAlignment="1">
      <alignment horizontal="right"/>
    </xf>
    <xf numFmtId="165" fontId="42" fillId="6" borderId="1" xfId="0" quotePrefix="1" applyNumberFormat="1" applyFont="1" applyFill="1" applyBorder="1" applyAlignment="1">
      <alignment horizontal="left"/>
    </xf>
    <xf numFmtId="1" fontId="20" fillId="6" borderId="21" xfId="0" applyNumberFormat="1" applyFont="1" applyFill="1" applyBorder="1" applyAlignment="1">
      <alignment horizontal="center" textRotation="180" wrapText="1"/>
    </xf>
    <xf numFmtId="1" fontId="45" fillId="6" borderId="21" xfId="0" applyNumberFormat="1" applyFont="1" applyFill="1" applyBorder="1" applyAlignment="1">
      <alignment horizontal="center" textRotation="180" wrapText="1"/>
    </xf>
    <xf numFmtId="164" fontId="40" fillId="3" borderId="36" xfId="0" applyNumberFormat="1" applyFont="1" applyFill="1" applyBorder="1"/>
    <xf numFmtId="164" fontId="41" fillId="3" borderId="36" xfId="0" applyNumberFormat="1" applyFont="1" applyFill="1" applyBorder="1" applyAlignment="1">
      <alignment horizontal="center"/>
    </xf>
    <xf numFmtId="0" fontId="40" fillId="3" borderId="36" xfId="0" applyFont="1" applyFill="1" applyBorder="1"/>
    <xf numFmtId="49" fontId="42" fillId="3" borderId="36" xfId="0" applyNumberFormat="1" applyFont="1" applyFill="1" applyBorder="1"/>
    <xf numFmtId="1" fontId="42" fillId="3" borderId="36" xfId="0" applyNumberFormat="1" applyFont="1" applyFill="1" applyBorder="1" applyAlignment="1">
      <alignment horizontal="right"/>
    </xf>
    <xf numFmtId="1" fontId="40" fillId="3" borderId="36" xfId="0" applyNumberFormat="1" applyFont="1" applyFill="1" applyBorder="1" applyAlignment="1">
      <alignment horizontal="right"/>
    </xf>
    <xf numFmtId="1" fontId="40" fillId="3" borderId="36" xfId="0" applyNumberFormat="1" applyFont="1" applyFill="1" applyBorder="1"/>
    <xf numFmtId="0" fontId="40" fillId="3" borderId="1" xfId="0" applyFont="1" applyFill="1" applyBorder="1" applyAlignment="1">
      <alignment horizontal="center"/>
    </xf>
    <xf numFmtId="1" fontId="40" fillId="6" borderId="1" xfId="0" quotePrefix="1" applyNumberFormat="1" applyFont="1" applyFill="1" applyBorder="1" applyAlignment="1">
      <alignment horizontal="right"/>
    </xf>
    <xf numFmtId="0" fontId="0" fillId="0" borderId="34" xfId="0" applyBorder="1" applyProtection="1">
      <protection locked="0"/>
    </xf>
    <xf numFmtId="0" fontId="0" fillId="0" borderId="40" xfId="0" applyBorder="1"/>
    <xf numFmtId="14" fontId="0" fillId="0" borderId="0" xfId="0" applyNumberFormat="1"/>
    <xf numFmtId="14" fontId="17" fillId="0" borderId="35" xfId="0" applyNumberFormat="1" applyFont="1" applyBorder="1"/>
    <xf numFmtId="20" fontId="0" fillId="0" borderId="0" xfId="0" applyNumberFormat="1"/>
    <xf numFmtId="0" fontId="0" fillId="6" borderId="1" xfId="0" applyFill="1" applyBorder="1"/>
    <xf numFmtId="164" fontId="40" fillId="0" borderId="1" xfId="0" applyNumberFormat="1" applyFont="1" applyBorder="1"/>
    <xf numFmtId="164" fontId="41" fillId="0" borderId="1" xfId="0" applyNumberFormat="1" applyFont="1" applyBorder="1" applyAlignment="1">
      <alignment horizontal="center"/>
    </xf>
    <xf numFmtId="0" fontId="40" fillId="0" borderId="1" xfId="0" applyFont="1" applyBorder="1"/>
    <xf numFmtId="49" fontId="42" fillId="0" borderId="1" xfId="0" applyNumberFormat="1" applyFont="1" applyBorder="1"/>
    <xf numFmtId="1" fontId="40" fillId="0" borderId="1" xfId="0" applyNumberFormat="1" applyFont="1" applyBorder="1"/>
    <xf numFmtId="0" fontId="42" fillId="0" borderId="1" xfId="0" applyFont="1" applyBorder="1"/>
    <xf numFmtId="20" fontId="0" fillId="6" borderId="1" xfId="0" applyNumberFormat="1" applyFill="1" applyBorder="1"/>
    <xf numFmtId="0" fontId="0" fillId="3" borderId="36" xfId="0" applyFill="1" applyBorder="1"/>
    <xf numFmtId="20" fontId="0" fillId="3" borderId="36" xfId="0" applyNumberFormat="1" applyFill="1" applyBorder="1"/>
    <xf numFmtId="0" fontId="0" fillId="3" borderId="1" xfId="0" applyFill="1" applyBorder="1"/>
    <xf numFmtId="20" fontId="0" fillId="3" borderId="1" xfId="0" applyNumberFormat="1" applyFill="1" applyBorder="1"/>
    <xf numFmtId="20" fontId="0" fillId="6" borderId="1" xfId="0" quotePrefix="1" applyNumberFormat="1" applyFill="1" applyBorder="1"/>
    <xf numFmtId="164" fontId="40" fillId="8" borderId="1" xfId="0" applyNumberFormat="1" applyFont="1" applyFill="1" applyBorder="1"/>
    <xf numFmtId="164" fontId="41" fillId="8" borderId="1" xfId="0" applyNumberFormat="1" applyFont="1" applyFill="1" applyBorder="1" applyAlignment="1">
      <alignment horizontal="center"/>
    </xf>
    <xf numFmtId="0" fontId="40" fillId="8" borderId="1" xfId="0" applyFont="1" applyFill="1" applyBorder="1"/>
    <xf numFmtId="49" fontId="42" fillId="8" borderId="1" xfId="0" applyNumberFormat="1" applyFont="1" applyFill="1" applyBorder="1"/>
    <xf numFmtId="0" fontId="42" fillId="8" borderId="1" xfId="0" applyFont="1" applyFill="1" applyBorder="1"/>
    <xf numFmtId="1" fontId="40" fillId="8" borderId="1" xfId="0" applyNumberFormat="1" applyFont="1" applyFill="1" applyBorder="1"/>
    <xf numFmtId="0" fontId="0" fillId="8" borderId="1" xfId="0" applyFill="1" applyBorder="1"/>
    <xf numFmtId="20" fontId="0" fillId="8" borderId="1" xfId="0" applyNumberFormat="1" applyFill="1" applyBorder="1"/>
    <xf numFmtId="0" fontId="40" fillId="6" borderId="0" xfId="0" applyFont="1" applyFill="1"/>
    <xf numFmtId="0" fontId="4" fillId="0" borderId="0" xfId="0" applyFont="1"/>
    <xf numFmtId="168" fontId="0" fillId="0" borderId="0" xfId="0" applyNumberFormat="1" applyAlignment="1">
      <alignment horizontal="center"/>
    </xf>
    <xf numFmtId="165" fontId="0" fillId="0" borderId="0" xfId="0" applyNumberFormat="1"/>
    <xf numFmtId="165" fontId="42" fillId="3" borderId="36" xfId="0" applyNumberFormat="1" applyFont="1" applyFill="1" applyBorder="1"/>
    <xf numFmtId="165" fontId="42" fillId="3" borderId="1" xfId="0" applyNumberFormat="1" applyFont="1" applyFill="1" applyBorder="1"/>
    <xf numFmtId="165" fontId="42" fillId="6" borderId="1" xfId="0" applyNumberFormat="1" applyFont="1" applyFill="1" applyBorder="1"/>
    <xf numFmtId="169" fontId="16" fillId="2" borderId="1" xfId="0" applyNumberFormat="1" applyFont="1" applyFill="1" applyBorder="1" applyAlignment="1">
      <alignment horizontal="center" wrapText="1"/>
    </xf>
    <xf numFmtId="166" fontId="0" fillId="0" borderId="0" xfId="0" applyNumberFormat="1"/>
    <xf numFmtId="2" fontId="18" fillId="0" borderId="0" xfId="0" applyNumberFormat="1" applyFont="1" applyAlignment="1" applyProtection="1">
      <alignment horizontal="center"/>
      <protection locked="0"/>
    </xf>
    <xf numFmtId="169" fontId="0" fillId="0" borderId="0" xfId="0" applyNumberFormat="1"/>
    <xf numFmtId="49" fontId="2" fillId="0" borderId="0" xfId="0" applyNumberFormat="1" applyFont="1" applyProtection="1">
      <protection locked="0"/>
    </xf>
    <xf numFmtId="49" fontId="14" fillId="0" borderId="34" xfId="0" quotePrefix="1" applyNumberFormat="1" applyFont="1" applyBorder="1" applyProtection="1">
      <protection locked="0"/>
    </xf>
    <xf numFmtId="49" fontId="0" fillId="0" borderId="0" xfId="0" applyNumberFormat="1" applyAlignment="1">
      <alignment horizontal="center"/>
    </xf>
    <xf numFmtId="49" fontId="13" fillId="0" borderId="0" xfId="0" applyNumberFormat="1" applyFont="1" applyAlignment="1">
      <alignment wrapText="1"/>
    </xf>
    <xf numFmtId="49" fontId="15" fillId="0" borderId="0" xfId="0" applyNumberFormat="1" applyFont="1"/>
    <xf numFmtId="49" fontId="16" fillId="2" borderId="1" xfId="0" applyNumberFormat="1" applyFont="1" applyFill="1" applyBorder="1" applyAlignment="1">
      <alignment horizontal="center" wrapText="1"/>
    </xf>
    <xf numFmtId="49" fontId="12" fillId="0" borderId="0" xfId="0" applyNumberFormat="1" applyFont="1" applyAlignment="1">
      <alignment horizontal="center"/>
    </xf>
    <xf numFmtId="49" fontId="11" fillId="0" borderId="1" xfId="0" applyNumberFormat="1" applyFont="1" applyBorder="1" applyAlignment="1" applyProtection="1">
      <alignment horizontal="center"/>
      <protection locked="0"/>
    </xf>
    <xf numFmtId="49" fontId="7" fillId="2" borderId="19" xfId="0" applyNumberFormat="1" applyFont="1" applyFill="1" applyBorder="1" applyAlignment="1">
      <alignment horizontal="center"/>
    </xf>
    <xf numFmtId="49" fontId="3" fillId="0" borderId="19" xfId="0" applyNumberFormat="1" applyFont="1" applyBorder="1"/>
    <xf numFmtId="49" fontId="0" fillId="0" borderId="1" xfId="0" applyNumberFormat="1" applyBorder="1" applyProtection="1">
      <protection locked="0"/>
    </xf>
    <xf numFmtId="49" fontId="0" fillId="0" borderId="0" xfId="0" applyNumberFormat="1" applyProtection="1">
      <protection locked="0"/>
    </xf>
    <xf numFmtId="49" fontId="0" fillId="0" borderId="0" xfId="0" applyNumberForma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center"/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49" fontId="0" fillId="0" borderId="1" xfId="0" applyNumberFormat="1" applyBorder="1" applyAlignment="1" applyProtection="1">
      <alignment horizontal="center"/>
      <protection locked="0"/>
    </xf>
    <xf numFmtId="49" fontId="0" fillId="0" borderId="23" xfId="0" applyNumberFormat="1" applyBorder="1"/>
    <xf numFmtId="49" fontId="7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right"/>
    </xf>
    <xf numFmtId="49" fontId="0" fillId="0" borderId="1" xfId="0" applyNumberFormat="1" applyBorder="1"/>
    <xf numFmtId="49" fontId="0" fillId="0" borderId="0" xfId="0" applyNumberFormat="1" applyAlignment="1" applyProtection="1">
      <alignment horizontal="left"/>
      <protection locked="0"/>
    </xf>
    <xf numFmtId="49" fontId="9" fillId="0" borderId="0" xfId="0" applyNumberFormat="1" applyFont="1" applyProtection="1">
      <protection locked="0"/>
    </xf>
    <xf numFmtId="49" fontId="16" fillId="0" borderId="0" xfId="0" applyNumberFormat="1" applyFont="1" applyAlignment="1" applyProtection="1">
      <alignment horizontal="center"/>
      <protection locked="0"/>
    </xf>
    <xf numFmtId="49" fontId="35" fillId="0" borderId="0" xfId="0" applyNumberFormat="1" applyFont="1" applyAlignment="1" applyProtection="1">
      <alignment horizontal="center"/>
      <protection locked="0"/>
    </xf>
    <xf numFmtId="49" fontId="10" fillId="0" borderId="0" xfId="0" applyNumberFormat="1" applyFont="1" applyProtection="1">
      <protection locked="0"/>
    </xf>
    <xf numFmtId="49" fontId="18" fillId="0" borderId="0" xfId="0" applyNumberFormat="1" applyFont="1" applyAlignment="1" applyProtection="1">
      <alignment horizontal="center"/>
      <protection locked="0"/>
    </xf>
    <xf numFmtId="49" fontId="7" fillId="2" borderId="20" xfId="0" applyNumberFormat="1" applyFont="1" applyFill="1" applyBorder="1" applyAlignment="1">
      <alignment horizontal="center"/>
    </xf>
    <xf numFmtId="49" fontId="3" fillId="0" borderId="20" xfId="0" applyNumberFormat="1" applyFont="1" applyBorder="1"/>
    <xf numFmtId="167" fontId="16" fillId="0" borderId="0" xfId="0" applyNumberFormat="1" applyFont="1" applyAlignment="1">
      <alignment horizontal="center" wrapText="1"/>
    </xf>
    <xf numFmtId="49" fontId="14" fillId="0" borderId="0" xfId="0" applyNumberFormat="1" applyFont="1" applyProtection="1">
      <protection locked="0"/>
    </xf>
    <xf numFmtId="1" fontId="3" fillId="6" borderId="0" xfId="0" applyNumberFormat="1" applyFont="1" applyFill="1" applyAlignment="1">
      <alignment horizontal="right"/>
    </xf>
    <xf numFmtId="1" fontId="0" fillId="6" borderId="31" xfId="0" applyNumberFormat="1" applyFill="1" applyBorder="1" applyAlignment="1">
      <alignment horizontal="center" wrapText="1"/>
    </xf>
    <xf numFmtId="1" fontId="42" fillId="3" borderId="36" xfId="0" applyNumberFormat="1" applyFont="1" applyFill="1" applyBorder="1"/>
    <xf numFmtId="1" fontId="42" fillId="3" borderId="1" xfId="0" applyNumberFormat="1" applyFont="1" applyFill="1" applyBorder="1"/>
    <xf numFmtId="0" fontId="34" fillId="0" borderId="0" xfId="0" applyFont="1"/>
    <xf numFmtId="165" fontId="42" fillId="6" borderId="36" xfId="0" applyNumberFormat="1" applyFont="1" applyFill="1" applyBorder="1"/>
    <xf numFmtId="49" fontId="42" fillId="6" borderId="36" xfId="0" applyNumberFormat="1" applyFont="1" applyFill="1" applyBorder="1"/>
    <xf numFmtId="1" fontId="42" fillId="6" borderId="36" xfId="0" applyNumberFormat="1" applyFont="1" applyFill="1" applyBorder="1"/>
    <xf numFmtId="164" fontId="41" fillId="6" borderId="36" xfId="0" applyNumberFormat="1" applyFont="1" applyFill="1" applyBorder="1" applyAlignment="1">
      <alignment horizontal="center"/>
    </xf>
    <xf numFmtId="0" fontId="40" fillId="6" borderId="36" xfId="0" applyFont="1" applyFill="1" applyBorder="1"/>
    <xf numFmtId="1" fontId="40" fillId="6" borderId="36" xfId="0" applyNumberFormat="1" applyFont="1" applyFill="1" applyBorder="1"/>
    <xf numFmtId="1" fontId="40" fillId="8" borderId="1" xfId="0" applyNumberFormat="1" applyFont="1" applyFill="1" applyBorder="1" applyAlignment="1">
      <alignment horizontal="center"/>
    </xf>
    <xf numFmtId="165" fontId="42" fillId="8" borderId="1" xfId="0" applyNumberFormat="1" applyFont="1" applyFill="1" applyBorder="1"/>
    <xf numFmtId="1" fontId="42" fillId="8" borderId="1" xfId="0" applyNumberFormat="1" applyFont="1" applyFill="1" applyBorder="1"/>
    <xf numFmtId="1" fontId="43" fillId="8" borderId="1" xfId="0" applyNumberFormat="1" applyFont="1" applyFill="1" applyBorder="1" applyAlignment="1">
      <alignment horizontal="center"/>
    </xf>
    <xf numFmtId="0" fontId="40" fillId="8" borderId="0" xfId="0" applyFont="1" applyFill="1"/>
    <xf numFmtId="165" fontId="40" fillId="6" borderId="36" xfId="0" applyNumberFormat="1" applyFont="1" applyFill="1" applyBorder="1" applyAlignment="1">
      <alignment horizontal="center"/>
    </xf>
    <xf numFmtId="165" fontId="40" fillId="6" borderId="36" xfId="0" applyNumberFormat="1" applyFont="1" applyFill="1" applyBorder="1" applyAlignment="1">
      <alignment horizontal="right"/>
    </xf>
    <xf numFmtId="1" fontId="40" fillId="6" borderId="36" xfId="0" applyNumberFormat="1" applyFont="1" applyFill="1" applyBorder="1" applyAlignment="1">
      <alignment horizontal="right"/>
    </xf>
    <xf numFmtId="165" fontId="42" fillId="8" borderId="1" xfId="0" quotePrefix="1" applyNumberFormat="1" applyFont="1" applyFill="1" applyBorder="1" applyAlignment="1">
      <alignment horizontal="left"/>
    </xf>
    <xf numFmtId="165" fontId="40" fillId="8" borderId="1" xfId="0" applyNumberFormat="1" applyFont="1" applyFill="1" applyBorder="1" applyAlignment="1">
      <alignment horizontal="center"/>
    </xf>
    <xf numFmtId="165" fontId="40" fillId="8" borderId="1" xfId="0" applyNumberFormat="1" applyFont="1" applyFill="1" applyBorder="1" applyAlignment="1">
      <alignment horizontal="right"/>
    </xf>
    <xf numFmtId="1" fontId="40" fillId="8" borderId="1" xfId="0" applyNumberFormat="1" applyFont="1" applyFill="1" applyBorder="1" applyAlignment="1">
      <alignment horizontal="right"/>
    </xf>
    <xf numFmtId="167" fontId="0" fillId="0" borderId="0" xfId="0" applyNumberFormat="1"/>
    <xf numFmtId="49" fontId="0" fillId="0" borderId="34" xfId="0" applyNumberFormat="1" applyBorder="1" applyProtection="1">
      <protection locked="0"/>
    </xf>
    <xf numFmtId="0" fontId="0" fillId="0" borderId="9" xfId="0" applyBorder="1"/>
    <xf numFmtId="0" fontId="0" fillId="0" borderId="41" xfId="0" applyBorder="1"/>
    <xf numFmtId="0" fontId="40" fillId="6" borderId="1" xfId="0" applyFont="1" applyFill="1" applyBorder="1" applyAlignment="1">
      <alignment horizontal="center"/>
    </xf>
    <xf numFmtId="165" fontId="42" fillId="3" borderId="1" xfId="0" quotePrefix="1" applyNumberFormat="1" applyFont="1" applyFill="1" applyBorder="1"/>
    <xf numFmtId="1" fontId="20" fillId="6" borderId="0" xfId="0" applyNumberFormat="1" applyFont="1" applyFill="1" applyAlignment="1">
      <alignment horizontal="center"/>
    </xf>
    <xf numFmtId="20" fontId="0" fillId="0" borderId="1" xfId="0" applyNumberFormat="1" applyBorder="1"/>
    <xf numFmtId="49" fontId="42" fillId="3" borderId="1" xfId="0" quotePrefix="1" applyNumberFormat="1" applyFont="1" applyFill="1" applyBorder="1"/>
    <xf numFmtId="0" fontId="0" fillId="0" borderId="1" xfId="0" applyBorder="1" applyAlignment="1">
      <alignment horizontal="center"/>
    </xf>
    <xf numFmtId="0" fontId="5" fillId="0" borderId="2" xfId="0" applyFont="1" applyBorder="1" applyAlignment="1">
      <alignment horizontal="center"/>
    </xf>
    <xf numFmtId="166" fontId="35" fillId="0" borderId="0" xfId="0" applyNumberFormat="1" applyFont="1" applyAlignment="1" applyProtection="1">
      <alignment horizontal="center"/>
      <protection locked="0"/>
    </xf>
    <xf numFmtId="49" fontId="0" fillId="8" borderId="0" xfId="0" applyNumberFormat="1" applyFill="1"/>
    <xf numFmtId="0" fontId="47" fillId="0" borderId="6" xfId="0" applyFont="1" applyBorder="1" applyAlignment="1">
      <alignment horizontal="center"/>
    </xf>
    <xf numFmtId="49" fontId="47" fillId="0" borderId="0" xfId="0" applyNumberFormat="1" applyFont="1"/>
    <xf numFmtId="0" fontId="47" fillId="0" borderId="0" xfId="0" applyFont="1"/>
    <xf numFmtId="0" fontId="16" fillId="0" borderId="34" xfId="0" applyFont="1" applyBorder="1" applyAlignment="1" applyProtection="1">
      <alignment horizontal="center"/>
      <protection locked="0"/>
    </xf>
    <xf numFmtId="49" fontId="16" fillId="0" borderId="34" xfId="0" applyNumberFormat="1" applyFont="1" applyBorder="1" applyAlignment="1" applyProtection="1">
      <alignment horizontal="center"/>
      <protection locked="0"/>
    </xf>
    <xf numFmtId="0" fontId="16" fillId="0" borderId="36" xfId="0" applyFont="1" applyBorder="1" applyAlignment="1" applyProtection="1">
      <alignment horizontal="center"/>
      <protection locked="0"/>
    </xf>
    <xf numFmtId="0" fontId="16" fillId="0" borderId="14" xfId="0" applyFont="1" applyBorder="1" applyAlignment="1" applyProtection="1">
      <alignment horizontal="center"/>
      <protection locked="0"/>
    </xf>
    <xf numFmtId="49" fontId="16" fillId="0" borderId="14" xfId="0" applyNumberFormat="1" applyFont="1" applyBorder="1" applyAlignment="1" applyProtection="1">
      <alignment horizontal="center"/>
      <protection locked="0"/>
    </xf>
    <xf numFmtId="0" fontId="16" fillId="0" borderId="21" xfId="0" applyFont="1" applyBorder="1" applyProtection="1">
      <protection locked="0"/>
    </xf>
    <xf numFmtId="0" fontId="16" fillId="0" borderId="21" xfId="0" applyFont="1" applyBorder="1" applyAlignment="1" applyProtection="1">
      <alignment horizontal="right"/>
      <protection locked="0"/>
    </xf>
    <xf numFmtId="0" fontId="0" fillId="8" borderId="0" xfId="0" applyFill="1"/>
    <xf numFmtId="0" fontId="0" fillId="8" borderId="4" xfId="0" applyFill="1" applyBorder="1"/>
    <xf numFmtId="0" fontId="0" fillId="0" borderId="24" xfId="0" applyBorder="1"/>
    <xf numFmtId="167" fontId="7" fillId="2" borderId="1" xfId="0" applyNumberFormat="1" applyFont="1" applyFill="1" applyBorder="1" applyAlignment="1">
      <alignment horizontal="center" wrapText="1"/>
    </xf>
    <xf numFmtId="49" fontId="7" fillId="2" borderId="1" xfId="0" applyNumberFormat="1" applyFont="1" applyFill="1" applyBorder="1" applyAlignment="1">
      <alignment horizontal="center" wrapText="1"/>
    </xf>
    <xf numFmtId="169" fontId="7" fillId="2" borderId="1" xfId="0" applyNumberFormat="1" applyFont="1" applyFill="1" applyBorder="1" applyAlignment="1">
      <alignment horizontal="center" wrapText="1"/>
    </xf>
    <xf numFmtId="49" fontId="7" fillId="0" borderId="9" xfId="0" applyNumberFormat="1" applyFont="1" applyBorder="1" applyAlignment="1">
      <alignment horizontal="center"/>
    </xf>
    <xf numFmtId="49" fontId="7" fillId="0" borderId="1" xfId="0" applyNumberFormat="1" applyFont="1" applyBorder="1" applyAlignment="1" applyProtection="1">
      <alignment horizontal="center"/>
      <protection locked="0"/>
    </xf>
    <xf numFmtId="0" fontId="48" fillId="0" borderId="0" xfId="0" applyFont="1" applyAlignment="1">
      <alignment horizontal="center"/>
    </xf>
    <xf numFmtId="49" fontId="17" fillId="0" borderId="0" xfId="0" applyNumberFormat="1" applyFont="1"/>
    <xf numFmtId="0" fontId="17" fillId="0" borderId="0" xfId="0" applyFont="1"/>
    <xf numFmtId="167" fontId="7" fillId="5" borderId="1" xfId="0" applyNumberFormat="1" applyFont="1" applyFill="1" applyBorder="1" applyAlignment="1">
      <alignment horizontal="center" wrapText="1"/>
    </xf>
    <xf numFmtId="49" fontId="7" fillId="0" borderId="34" xfId="0" applyNumberFormat="1" applyFont="1" applyBorder="1" applyProtection="1">
      <protection locked="0"/>
    </xf>
    <xf numFmtId="167" fontId="7" fillId="0" borderId="12" xfId="0" applyNumberFormat="1" applyFont="1" applyBorder="1" applyAlignment="1">
      <alignment horizontal="center" wrapText="1"/>
    </xf>
    <xf numFmtId="0" fontId="48" fillId="5" borderId="0" xfId="0" applyFont="1" applyFill="1" applyAlignment="1">
      <alignment horizontal="center"/>
    </xf>
    <xf numFmtId="49" fontId="17" fillId="0" borderId="0" xfId="0" applyNumberFormat="1" applyFont="1" applyProtection="1">
      <protection locked="0"/>
    </xf>
    <xf numFmtId="49" fontId="17" fillId="0" borderId="34" xfId="0" applyNumberFormat="1" applyFont="1" applyBorder="1" applyProtection="1">
      <protection locked="0"/>
    </xf>
    <xf numFmtId="0" fontId="14" fillId="0" borderId="7" xfId="0" applyFont="1" applyBorder="1" applyProtection="1">
      <protection locked="0"/>
    </xf>
    <xf numFmtId="167" fontId="7" fillId="0" borderId="4" xfId="0" applyNumberFormat="1" applyFont="1" applyBorder="1" applyAlignment="1">
      <alignment horizontal="center" wrapText="1"/>
    </xf>
    <xf numFmtId="0" fontId="50" fillId="0" borderId="0" xfId="0" applyFont="1" applyAlignment="1">
      <alignment horizontal="right"/>
    </xf>
    <xf numFmtId="49" fontId="50" fillId="0" borderId="0" xfId="0" applyNumberFormat="1" applyFont="1" applyAlignment="1">
      <alignment horizontal="right"/>
    </xf>
    <xf numFmtId="0" fontId="52" fillId="0" borderId="0" xfId="0" applyFont="1" applyAlignment="1">
      <alignment wrapText="1"/>
    </xf>
    <xf numFmtId="49" fontId="52" fillId="0" borderId="0" xfId="0" applyNumberFormat="1" applyFont="1" applyAlignment="1">
      <alignment wrapText="1"/>
    </xf>
    <xf numFmtId="0" fontId="53" fillId="0" borderId="0" xfId="0" applyFont="1" applyAlignment="1">
      <alignment horizontal="right"/>
    </xf>
    <xf numFmtId="49" fontId="53" fillId="0" borderId="0" xfId="0" applyNumberFormat="1" applyFont="1" applyAlignment="1">
      <alignment horizontal="right"/>
    </xf>
    <xf numFmtId="0" fontId="53" fillId="0" borderId="0" xfId="0" applyFont="1" applyAlignment="1" applyProtection="1">
      <alignment horizontal="center"/>
      <protection locked="0"/>
    </xf>
    <xf numFmtId="49" fontId="53" fillId="0" borderId="0" xfId="0" applyNumberFormat="1" applyFont="1" applyAlignment="1" applyProtection="1">
      <alignment horizontal="center"/>
      <protection locked="0"/>
    </xf>
    <xf numFmtId="2" fontId="53" fillId="0" borderId="0" xfId="0" applyNumberFormat="1" applyFont="1" applyAlignment="1" applyProtection="1">
      <alignment horizontal="center"/>
      <protection locked="0"/>
    </xf>
    <xf numFmtId="0" fontId="33" fillId="0" borderId="6" xfId="0" applyFont="1" applyBorder="1"/>
    <xf numFmtId="49" fontId="33" fillId="0" borderId="0" xfId="0" applyNumberFormat="1" applyFont="1"/>
    <xf numFmtId="0" fontId="33" fillId="0" borderId="0" xfId="0" applyFont="1"/>
    <xf numFmtId="167" fontId="53" fillId="2" borderId="1" xfId="0" applyNumberFormat="1" applyFont="1" applyFill="1" applyBorder="1" applyAlignment="1">
      <alignment horizontal="center" wrapText="1"/>
    </xf>
    <xf numFmtId="49" fontId="53" fillId="2" borderId="1" xfId="0" applyNumberFormat="1" applyFont="1" applyFill="1" applyBorder="1" applyAlignment="1">
      <alignment horizontal="center" wrapText="1"/>
    </xf>
    <xf numFmtId="169" fontId="53" fillId="2" borderId="1" xfId="0" applyNumberFormat="1" applyFont="1" applyFill="1" applyBorder="1" applyAlignment="1">
      <alignment horizontal="center" wrapText="1"/>
    </xf>
    <xf numFmtId="0" fontId="53" fillId="0" borderId="1" xfId="0" applyFont="1" applyBorder="1" applyAlignment="1" applyProtection="1">
      <alignment horizontal="center"/>
      <protection locked="0"/>
    </xf>
    <xf numFmtId="49" fontId="53" fillId="0" borderId="1" xfId="0" applyNumberFormat="1" applyFont="1" applyBorder="1" applyAlignment="1" applyProtection="1">
      <alignment horizontal="center"/>
      <protection locked="0"/>
    </xf>
    <xf numFmtId="0" fontId="54" fillId="0" borderId="0" xfId="0" applyFont="1" applyAlignment="1">
      <alignment horizontal="center"/>
    </xf>
    <xf numFmtId="167" fontId="53" fillId="5" borderId="1" xfId="0" applyNumberFormat="1" applyFont="1" applyFill="1" applyBorder="1" applyAlignment="1">
      <alignment horizontal="center" wrapText="1"/>
    </xf>
    <xf numFmtId="49" fontId="53" fillId="0" borderId="34" xfId="0" applyNumberFormat="1" applyFont="1" applyBorder="1" applyProtection="1">
      <protection locked="0"/>
    </xf>
    <xf numFmtId="0" fontId="54" fillId="5" borderId="0" xfId="0" applyFont="1" applyFill="1" applyAlignment="1">
      <alignment horizontal="center"/>
    </xf>
    <xf numFmtId="49" fontId="33" fillId="0" borderId="0" xfId="0" applyNumberFormat="1" applyFont="1" applyProtection="1">
      <protection locked="0"/>
    </xf>
    <xf numFmtId="49" fontId="33" fillId="0" borderId="34" xfId="0" applyNumberFormat="1" applyFont="1" applyBorder="1" applyProtection="1">
      <protection locked="0"/>
    </xf>
    <xf numFmtId="167" fontId="53" fillId="5" borderId="0" xfId="0" applyNumberFormat="1" applyFont="1" applyFill="1" applyAlignment="1">
      <alignment horizontal="center" wrapText="1"/>
    </xf>
    <xf numFmtId="49" fontId="53" fillId="0" borderId="0" xfId="0" applyNumberFormat="1" applyFont="1" applyProtection="1">
      <protection locked="0"/>
    </xf>
    <xf numFmtId="0" fontId="53" fillId="2" borderId="19" xfId="0" applyFont="1" applyFill="1" applyBorder="1" applyAlignment="1">
      <alignment horizontal="center"/>
    </xf>
    <xf numFmtId="49" fontId="53" fillId="2" borderId="19" xfId="0" applyNumberFormat="1" applyFont="1" applyFill="1" applyBorder="1" applyAlignment="1">
      <alignment horizontal="center"/>
    </xf>
    <xf numFmtId="49" fontId="53" fillId="2" borderId="20" xfId="0" applyNumberFormat="1" applyFont="1" applyFill="1" applyBorder="1" applyAlignment="1">
      <alignment horizontal="center"/>
    </xf>
    <xf numFmtId="0" fontId="53" fillId="2" borderId="33" xfId="0" applyFont="1" applyFill="1" applyBorder="1" applyAlignment="1">
      <alignment horizontal="center"/>
    </xf>
    <xf numFmtId="0" fontId="33" fillId="0" borderId="19" xfId="0" applyFont="1" applyBorder="1"/>
    <xf numFmtId="49" fontId="33" fillId="0" borderId="19" xfId="0" applyNumberFormat="1" applyFont="1" applyBorder="1"/>
    <xf numFmtId="49" fontId="33" fillId="0" borderId="20" xfId="0" applyNumberFormat="1" applyFont="1" applyBorder="1"/>
    <xf numFmtId="0" fontId="33" fillId="0" borderId="33" xfId="0" applyFont="1" applyBorder="1"/>
    <xf numFmtId="0" fontId="33" fillId="0" borderId="0" xfId="0" applyFont="1" applyAlignment="1">
      <alignment horizontal="right"/>
    </xf>
    <xf numFmtId="0" fontId="33" fillId="0" borderId="1" xfId="0" applyFont="1" applyBorder="1" applyProtection="1">
      <protection locked="0"/>
    </xf>
    <xf numFmtId="49" fontId="33" fillId="0" borderId="1" xfId="0" applyNumberFormat="1" applyFont="1" applyBorder="1" applyProtection="1">
      <protection locked="0"/>
    </xf>
    <xf numFmtId="0" fontId="33" fillId="0" borderId="1" xfId="0" applyFont="1" applyBorder="1"/>
    <xf numFmtId="49" fontId="33" fillId="0" borderId="1" xfId="0" applyNumberFormat="1" applyFont="1" applyBorder="1"/>
    <xf numFmtId="167" fontId="57" fillId="2" borderId="1" xfId="0" applyNumberFormat="1" applyFont="1" applyFill="1" applyBorder="1" applyAlignment="1">
      <alignment horizontal="center" wrapText="1"/>
    </xf>
    <xf numFmtId="49" fontId="57" fillId="2" borderId="1" xfId="0" applyNumberFormat="1" applyFont="1" applyFill="1" applyBorder="1" applyAlignment="1">
      <alignment horizontal="center" wrapText="1"/>
    </xf>
    <xf numFmtId="169" fontId="57" fillId="2" borderId="1" xfId="0" applyNumberFormat="1" applyFont="1" applyFill="1" applyBorder="1" applyAlignment="1">
      <alignment horizontal="center" wrapText="1"/>
    </xf>
    <xf numFmtId="0" fontId="57" fillId="0" borderId="1" xfId="0" applyFont="1" applyBorder="1" applyAlignment="1" applyProtection="1">
      <alignment horizontal="center"/>
      <protection locked="0"/>
    </xf>
    <xf numFmtId="49" fontId="57" fillId="0" borderId="1" xfId="0" applyNumberFormat="1" applyFont="1" applyBorder="1" applyAlignment="1" applyProtection="1">
      <alignment horizontal="center"/>
      <protection locked="0"/>
    </xf>
    <xf numFmtId="0" fontId="59" fillId="0" borderId="0" xfId="0" applyFont="1" applyAlignment="1">
      <alignment horizontal="center"/>
    </xf>
    <xf numFmtId="49" fontId="60" fillId="0" borderId="0" xfId="0" applyNumberFormat="1" applyFont="1"/>
    <xf numFmtId="0" fontId="60" fillId="0" borderId="0" xfId="0" applyFont="1"/>
    <xf numFmtId="167" fontId="57" fillId="5" borderId="1" xfId="0" applyNumberFormat="1" applyFont="1" applyFill="1" applyBorder="1" applyAlignment="1">
      <alignment horizontal="center" wrapText="1"/>
    </xf>
    <xf numFmtId="49" fontId="57" fillId="0" borderId="34" xfId="0" applyNumberFormat="1" applyFont="1" applyBorder="1" applyProtection="1">
      <protection locked="0"/>
    </xf>
    <xf numFmtId="0" fontId="59" fillId="5" borderId="0" xfId="0" applyFont="1" applyFill="1" applyAlignment="1">
      <alignment horizontal="center"/>
    </xf>
    <xf numFmtId="49" fontId="60" fillId="0" borderId="0" xfId="0" applyNumberFormat="1" applyFont="1" applyProtection="1">
      <protection locked="0"/>
    </xf>
    <xf numFmtId="49" fontId="60" fillId="0" borderId="34" xfId="0" applyNumberFormat="1" applyFont="1" applyBorder="1" applyProtection="1">
      <protection locked="0"/>
    </xf>
    <xf numFmtId="167" fontId="57" fillId="5" borderId="0" xfId="0" applyNumberFormat="1" applyFont="1" applyFill="1" applyAlignment="1">
      <alignment horizontal="center" wrapText="1"/>
    </xf>
    <xf numFmtId="49" fontId="57" fillId="0" borderId="0" xfId="0" applyNumberFormat="1" applyFont="1" applyProtection="1">
      <protection locked="0"/>
    </xf>
    <xf numFmtId="0" fontId="57" fillId="0" borderId="0" xfId="0" applyFont="1" applyAlignment="1" applyProtection="1">
      <alignment horizontal="center"/>
      <protection locked="0"/>
    </xf>
    <xf numFmtId="0" fontId="57" fillId="2" borderId="19" xfId="0" applyFont="1" applyFill="1" applyBorder="1" applyAlignment="1">
      <alignment horizontal="center"/>
    </xf>
    <xf numFmtId="49" fontId="57" fillId="2" borderId="19" xfId="0" applyNumberFormat="1" applyFont="1" applyFill="1" applyBorder="1" applyAlignment="1">
      <alignment horizontal="center"/>
    </xf>
    <xf numFmtId="49" fontId="57" fillId="2" borderId="20" xfId="0" applyNumberFormat="1" applyFont="1" applyFill="1" applyBorder="1" applyAlignment="1">
      <alignment horizontal="center"/>
    </xf>
    <xf numFmtId="0" fontId="57" fillId="2" borderId="33" xfId="0" applyFont="1" applyFill="1" applyBorder="1" applyAlignment="1">
      <alignment horizontal="center"/>
    </xf>
    <xf numFmtId="0" fontId="60" fillId="0" borderId="19" xfId="0" applyFont="1" applyBorder="1"/>
    <xf numFmtId="49" fontId="60" fillId="0" borderId="19" xfId="0" applyNumberFormat="1" applyFont="1" applyBorder="1"/>
    <xf numFmtId="49" fontId="60" fillId="0" borderId="20" xfId="0" applyNumberFormat="1" applyFont="1" applyBorder="1"/>
    <xf numFmtId="0" fontId="60" fillId="0" borderId="33" xfId="0" applyFont="1" applyBorder="1"/>
    <xf numFmtId="0" fontId="1" fillId="0" borderId="1" xfId="0" applyFont="1" applyBorder="1" applyProtection="1">
      <protection locked="0"/>
    </xf>
    <xf numFmtId="49" fontId="1" fillId="0" borderId="1" xfId="0" applyNumberFormat="1" applyFont="1" applyBorder="1" applyProtection="1">
      <protection locked="0"/>
    </xf>
    <xf numFmtId="0" fontId="1" fillId="0" borderId="1" xfId="0" applyFont="1" applyBorder="1"/>
    <xf numFmtId="49" fontId="1" fillId="0" borderId="1" xfId="0" applyNumberFormat="1" applyFont="1" applyBorder="1"/>
    <xf numFmtId="0" fontId="60" fillId="0" borderId="1" xfId="0" applyFont="1" applyBorder="1" applyAlignment="1" applyProtection="1">
      <alignment horizontal="center"/>
      <protection locked="0"/>
    </xf>
    <xf numFmtId="49" fontId="60" fillId="0" borderId="1" xfId="0" applyNumberFormat="1" applyFont="1" applyBorder="1" applyAlignment="1" applyProtection="1">
      <alignment horizontal="center"/>
      <protection locked="0"/>
    </xf>
    <xf numFmtId="0" fontId="51" fillId="0" borderId="3" xfId="0" applyFont="1" applyBorder="1" applyAlignment="1">
      <alignment horizontal="center"/>
    </xf>
    <xf numFmtId="0" fontId="56" fillId="0" borderId="5" xfId="0" applyFont="1" applyBorder="1"/>
    <xf numFmtId="49" fontId="62" fillId="0" borderId="11" xfId="0" applyNumberFormat="1" applyFont="1" applyBorder="1" applyAlignment="1">
      <alignment horizontal="right"/>
    </xf>
    <xf numFmtId="0" fontId="7" fillId="0" borderId="11" xfId="0" applyFont="1" applyBorder="1" applyProtection="1">
      <protection locked="0"/>
    </xf>
    <xf numFmtId="0" fontId="17" fillId="0" borderId="11" xfId="0" applyFont="1" applyBorder="1" applyProtection="1">
      <protection locked="0"/>
    </xf>
    <xf numFmtId="0" fontId="50" fillId="0" borderId="0" xfId="0" applyFont="1" applyAlignment="1" applyProtection="1">
      <alignment horizontal="center"/>
      <protection locked="0"/>
    </xf>
    <xf numFmtId="0" fontId="53" fillId="0" borderId="3" xfId="0" applyFont="1" applyBorder="1"/>
    <xf numFmtId="0" fontId="33" fillId="0" borderId="3" xfId="0" applyFont="1" applyBorder="1" applyAlignment="1">
      <alignment horizontal="right"/>
    </xf>
    <xf numFmtId="0" fontId="16" fillId="0" borderId="3" xfId="0" applyFont="1" applyBorder="1"/>
    <xf numFmtId="0" fontId="15" fillId="0" borderId="3" xfId="0" applyFont="1" applyBorder="1"/>
    <xf numFmtId="0" fontId="63" fillId="0" borderId="3" xfId="1" applyFont="1" applyBorder="1"/>
    <xf numFmtId="0" fontId="16" fillId="0" borderId="21" xfId="0" applyFont="1" applyBorder="1"/>
    <xf numFmtId="0" fontId="15" fillId="0" borderId="3" xfId="0" applyFont="1" applyBorder="1" applyAlignment="1">
      <alignment horizontal="right"/>
    </xf>
    <xf numFmtId="0" fontId="15" fillId="0" borderId="22" xfId="0" applyFont="1" applyBorder="1"/>
    <xf numFmtId="0" fontId="56" fillId="0" borderId="0" xfId="0" applyFont="1" applyAlignment="1" applyProtection="1">
      <alignment horizontal="right"/>
      <protection locked="0"/>
    </xf>
    <xf numFmtId="49" fontId="56" fillId="0" borderId="0" xfId="0" applyNumberFormat="1" applyFont="1" applyAlignment="1" applyProtection="1">
      <alignment horizontal="right"/>
      <protection locked="0"/>
    </xf>
    <xf numFmtId="0" fontId="56" fillId="0" borderId="0" xfId="0" applyFont="1" applyProtection="1">
      <protection locked="0"/>
    </xf>
    <xf numFmtId="0" fontId="15" fillId="0" borderId="0" xfId="0" applyFont="1" applyAlignment="1" applyProtection="1">
      <alignment horizontal="right"/>
      <protection locked="0"/>
    </xf>
    <xf numFmtId="0" fontId="15" fillId="0" borderId="0" xfId="0" applyFont="1" applyProtection="1">
      <protection locked="0"/>
    </xf>
    <xf numFmtId="0" fontId="57" fillId="0" borderId="11" xfId="0" applyFont="1" applyBorder="1" applyProtection="1">
      <protection locked="0"/>
    </xf>
    <xf numFmtId="0" fontId="57" fillId="0" borderId="11" xfId="0" applyFont="1" applyBorder="1" applyAlignment="1" applyProtection="1">
      <alignment horizontal="right"/>
      <protection locked="0"/>
    </xf>
    <xf numFmtId="0" fontId="57" fillId="0" borderId="15" xfId="0" applyFont="1" applyBorder="1" applyAlignment="1" applyProtection="1">
      <alignment horizontal="right"/>
      <protection locked="0"/>
    </xf>
    <xf numFmtId="0" fontId="62" fillId="0" borderId="18" xfId="0" applyFont="1" applyBorder="1"/>
    <xf numFmtId="0" fontId="1" fillId="0" borderId="18" xfId="0" applyFont="1" applyBorder="1"/>
    <xf numFmtId="0" fontId="61" fillId="0" borderId="3" xfId="0" applyFont="1" applyBorder="1" applyAlignment="1">
      <alignment horizontal="right"/>
    </xf>
    <xf numFmtId="0" fontId="10" fillId="0" borderId="3" xfId="0" applyFont="1" applyBorder="1" applyAlignment="1">
      <alignment horizontal="right" indent="1"/>
    </xf>
    <xf numFmtId="166" fontId="13" fillId="0" borderId="0" xfId="0" applyNumberFormat="1" applyFont="1" applyAlignment="1">
      <alignment wrapText="1"/>
    </xf>
    <xf numFmtId="1" fontId="57" fillId="2" borderId="1" xfId="0" applyNumberFormat="1" applyFont="1" applyFill="1" applyBorder="1" applyAlignment="1">
      <alignment horizontal="center" wrapText="1"/>
    </xf>
    <xf numFmtId="167" fontId="64" fillId="5" borderId="1" xfId="0" applyNumberFormat="1" applyFont="1" applyFill="1" applyBorder="1" applyAlignment="1">
      <alignment horizontal="center" wrapText="1"/>
    </xf>
    <xf numFmtId="0" fontId="1" fillId="0" borderId="0" xfId="0" applyFont="1"/>
    <xf numFmtId="0" fontId="1" fillId="0" borderId="4" xfId="0" applyFont="1" applyBorder="1"/>
    <xf numFmtId="0" fontId="61" fillId="0" borderId="0" xfId="0" applyFont="1"/>
    <xf numFmtId="0" fontId="1" fillId="0" borderId="1" xfId="0" applyFont="1" applyBorder="1" applyAlignment="1" applyProtection="1">
      <alignment horizontal="center"/>
      <protection locked="0"/>
    </xf>
    <xf numFmtId="49" fontId="44" fillId="6" borderId="1" xfId="0" applyNumberFormat="1" applyFont="1" applyFill="1" applyBorder="1"/>
    <xf numFmtId="0" fontId="1" fillId="8" borderId="1" xfId="0" applyFont="1" applyFill="1" applyBorder="1" applyProtection="1">
      <protection locked="0"/>
    </xf>
    <xf numFmtId="0" fontId="60" fillId="0" borderId="0" xfId="0" applyFont="1" applyProtection="1">
      <protection locked="0"/>
    </xf>
    <xf numFmtId="0" fontId="33" fillId="0" borderId="1" xfId="0" applyFont="1" applyBorder="1" applyAlignment="1" applyProtection="1">
      <alignment horizontal="center"/>
      <protection locked="0"/>
    </xf>
    <xf numFmtId="0" fontId="65" fillId="0" borderId="0" xfId="0" applyFont="1" applyProtection="1">
      <protection locked="0"/>
    </xf>
    <xf numFmtId="0" fontId="65" fillId="0" borderId="23" xfId="0" applyFont="1" applyBorder="1"/>
    <xf numFmtId="169" fontId="57" fillId="2" borderId="1" xfId="0" quotePrefix="1" applyNumberFormat="1" applyFont="1" applyFill="1" applyBorder="1" applyAlignment="1">
      <alignment horizontal="center" wrapText="1"/>
    </xf>
    <xf numFmtId="0" fontId="61" fillId="0" borderId="1" xfId="0" applyFont="1" applyBorder="1" applyAlignment="1" applyProtection="1">
      <alignment horizontal="center"/>
      <protection locked="0"/>
    </xf>
    <xf numFmtId="0" fontId="33" fillId="0" borderId="0" xfId="0" applyFont="1" applyProtection="1">
      <protection locked="0"/>
    </xf>
    <xf numFmtId="1" fontId="3" fillId="0" borderId="0" xfId="0" applyNumberFormat="1" applyFont="1"/>
    <xf numFmtId="0" fontId="0" fillId="6" borderId="21" xfId="0" applyFill="1" applyBorder="1" applyAlignment="1">
      <alignment horizontal="center" wrapText="1"/>
    </xf>
    <xf numFmtId="167" fontId="67" fillId="0" borderId="4" xfId="0" applyNumberFormat="1" applyFont="1" applyBorder="1" applyAlignment="1">
      <alignment horizontal="center" wrapText="1"/>
    </xf>
    <xf numFmtId="0" fontId="66" fillId="0" borderId="4" xfId="0" applyFont="1" applyBorder="1"/>
    <xf numFmtId="49" fontId="57" fillId="0" borderId="12" xfId="0" applyNumberFormat="1" applyFont="1" applyBorder="1" applyAlignment="1">
      <alignment horizontal="center"/>
    </xf>
    <xf numFmtId="49" fontId="57" fillId="0" borderId="9" xfId="0" applyNumberFormat="1" applyFont="1" applyBorder="1" applyAlignment="1">
      <alignment horizontal="center"/>
    </xf>
    <xf numFmtId="0" fontId="60" fillId="0" borderId="9" xfId="0" applyFont="1" applyBorder="1" applyAlignment="1">
      <alignment horizontal="center"/>
    </xf>
    <xf numFmtId="167" fontId="57" fillId="0" borderId="12" xfId="0" applyNumberFormat="1" applyFont="1" applyBorder="1" applyAlignment="1">
      <alignment horizontal="center" wrapText="1"/>
    </xf>
    <xf numFmtId="0" fontId="68" fillId="0" borderId="9" xfId="0" applyFont="1" applyBorder="1" applyAlignment="1">
      <alignment horizontal="center"/>
    </xf>
    <xf numFmtId="0" fontId="69" fillId="0" borderId="1" xfId="0" applyFont="1" applyBorder="1" applyProtection="1">
      <protection locked="0"/>
    </xf>
    <xf numFmtId="0" fontId="69" fillId="0" borderId="4" xfId="0" applyFont="1" applyBorder="1" applyProtection="1">
      <protection locked="0"/>
    </xf>
    <xf numFmtId="0" fontId="69" fillId="0" borderId="4" xfId="0" applyFont="1" applyBorder="1"/>
    <xf numFmtId="0" fontId="69" fillId="0" borderId="12" xfId="0" applyFont="1" applyBorder="1" applyProtection="1">
      <protection locked="0"/>
    </xf>
    <xf numFmtId="1" fontId="11" fillId="2" borderId="1" xfId="0" applyNumberFormat="1" applyFont="1" applyFill="1" applyBorder="1" applyAlignment="1">
      <alignment horizontal="center" wrapText="1"/>
    </xf>
    <xf numFmtId="0" fontId="70" fillId="0" borderId="10" xfId="0" applyFont="1" applyBorder="1" applyAlignment="1">
      <alignment horizontal="center"/>
    </xf>
    <xf numFmtId="0" fontId="60" fillId="0" borderId="12" xfId="0" applyFont="1" applyBorder="1" applyAlignment="1" applyProtection="1">
      <alignment horizontal="center"/>
      <protection locked="0"/>
    </xf>
    <xf numFmtId="167" fontId="57" fillId="0" borderId="12" xfId="0" quotePrefix="1" applyNumberFormat="1" applyFont="1" applyBorder="1" applyAlignment="1">
      <alignment horizontal="center" wrapText="1"/>
    </xf>
    <xf numFmtId="0" fontId="71" fillId="0" borderId="1" xfId="0" applyFont="1" applyBorder="1" applyAlignment="1" applyProtection="1">
      <alignment horizontal="center"/>
      <protection locked="0"/>
    </xf>
    <xf numFmtId="49" fontId="71" fillId="0" borderId="1" xfId="0" applyNumberFormat="1" applyFont="1" applyBorder="1" applyAlignment="1" applyProtection="1">
      <alignment horizontal="center"/>
      <protection locked="0"/>
    </xf>
    <xf numFmtId="0" fontId="65" fillId="0" borderId="1" xfId="0" applyFont="1" applyBorder="1" applyProtection="1">
      <protection locked="0"/>
    </xf>
    <xf numFmtId="0" fontId="68" fillId="0" borderId="0" xfId="0" applyFont="1" applyAlignment="1">
      <alignment horizontal="center"/>
    </xf>
    <xf numFmtId="0" fontId="15" fillId="8" borderId="0" xfId="0" applyFont="1" applyFill="1"/>
    <xf numFmtId="0" fontId="0" fillId="0" borderId="23" xfId="0" applyBorder="1" applyProtection="1">
      <protection locked="0"/>
    </xf>
    <xf numFmtId="0" fontId="61" fillId="0" borderId="3" xfId="0" applyFont="1" applyBorder="1"/>
    <xf numFmtId="0" fontId="72" fillId="0" borderId="1" xfId="0" applyFont="1" applyBorder="1" applyProtection="1">
      <protection locked="0"/>
    </xf>
    <xf numFmtId="166" fontId="68" fillId="0" borderId="0" xfId="0" applyNumberFormat="1" applyFont="1" applyAlignment="1">
      <alignment horizontal="center" wrapText="1"/>
    </xf>
    <xf numFmtId="2" fontId="57" fillId="0" borderId="0" xfId="0" applyNumberFormat="1" applyFont="1" applyAlignment="1" applyProtection="1">
      <alignment horizontal="center"/>
      <protection locked="0"/>
    </xf>
    <xf numFmtId="0" fontId="1" fillId="0" borderId="8" xfId="0" applyFont="1" applyBorder="1"/>
    <xf numFmtId="49" fontId="1" fillId="0" borderId="0" xfId="0" applyNumberFormat="1" applyFont="1"/>
    <xf numFmtId="0" fontId="1" fillId="0" borderId="6" xfId="0" applyFont="1" applyBorder="1"/>
    <xf numFmtId="0" fontId="2" fillId="0" borderId="8" xfId="0" applyFont="1" applyBorder="1"/>
    <xf numFmtId="0" fontId="73" fillId="0" borderId="0" xfId="0" applyFont="1"/>
    <xf numFmtId="0" fontId="73" fillId="0" borderId="8" xfId="0" applyFont="1" applyBorder="1"/>
    <xf numFmtId="0" fontId="74" fillId="0" borderId="0" xfId="0" applyFont="1"/>
    <xf numFmtId="0" fontId="73" fillId="0" borderId="6" xfId="0" applyFont="1" applyBorder="1"/>
    <xf numFmtId="0" fontId="73" fillId="8" borderId="0" xfId="0" applyFont="1" applyFill="1"/>
    <xf numFmtId="0" fontId="0" fillId="0" borderId="42" xfId="0" applyBorder="1"/>
    <xf numFmtId="0" fontId="0" fillId="0" borderId="43" xfId="0" applyBorder="1"/>
    <xf numFmtId="0" fontId="0" fillId="0" borderId="44" xfId="0" applyBorder="1"/>
    <xf numFmtId="1" fontId="0" fillId="0" borderId="3" xfId="0" applyNumberFormat="1" applyBorder="1"/>
    <xf numFmtId="1" fontId="40" fillId="0" borderId="3" xfId="0" applyNumberFormat="1" applyFont="1" applyBorder="1"/>
    <xf numFmtId="0" fontId="40" fillId="0" borderId="3" xfId="0" applyFont="1" applyBorder="1"/>
    <xf numFmtId="0" fontId="40" fillId="0" borderId="22" xfId="0" applyFont="1" applyBorder="1"/>
    <xf numFmtId="0" fontId="60" fillId="0" borderId="1" xfId="0" applyFont="1" applyBorder="1"/>
    <xf numFmtId="49" fontId="60" fillId="0" borderId="1" xfId="0" applyNumberFormat="1" applyFont="1" applyBorder="1" applyProtection="1">
      <protection locked="0"/>
    </xf>
    <xf numFmtId="0" fontId="75" fillId="0" borderId="0" xfId="0" applyFont="1" applyProtection="1">
      <protection locked="0"/>
    </xf>
    <xf numFmtId="0" fontId="5" fillId="0" borderId="2" xfId="0" applyFont="1" applyBorder="1" applyAlignment="1">
      <alignment horizontal="center"/>
    </xf>
    <xf numFmtId="166" fontId="35" fillId="0" borderId="0" xfId="0" applyNumberFormat="1" applyFont="1" applyAlignment="1" applyProtection="1">
      <alignment horizontal="center"/>
      <protection locked="0"/>
    </xf>
    <xf numFmtId="0" fontId="49" fillId="0" borderId="2" xfId="0" applyFont="1" applyBorder="1" applyAlignment="1">
      <alignment horizontal="center"/>
    </xf>
    <xf numFmtId="166" fontId="58" fillId="0" borderId="0" xfId="0" applyNumberFormat="1" applyFont="1" applyAlignment="1" applyProtection="1">
      <alignment horizontal="center"/>
      <protection locked="0"/>
    </xf>
    <xf numFmtId="166" fontId="51" fillId="0" borderId="0" xfId="0" applyNumberFormat="1" applyFont="1" applyAlignment="1" applyProtection="1">
      <alignment horizontal="center"/>
      <protection locked="0"/>
    </xf>
    <xf numFmtId="166" fontId="6" fillId="0" borderId="0" xfId="0" applyNumberFormat="1" applyFont="1" applyAlignment="1" applyProtection="1">
      <alignment horizontal="center"/>
      <protection locked="0"/>
    </xf>
    <xf numFmtId="166" fontId="46" fillId="0" borderId="0" xfId="0" applyNumberFormat="1" applyFont="1" applyAlignment="1" applyProtection="1">
      <alignment horizontal="center"/>
      <protection locked="0"/>
    </xf>
    <xf numFmtId="49" fontId="61" fillId="0" borderId="1" xfId="0" applyNumberFormat="1" applyFont="1" applyBorder="1" applyAlignment="1" applyProtection="1">
      <alignment horizontal="center"/>
      <protection locked="0"/>
    </xf>
    <xf numFmtId="0" fontId="61" fillId="0" borderId="1" xfId="0" applyFont="1" applyBorder="1"/>
    <xf numFmtId="49" fontId="61" fillId="0" borderId="1" xfId="0" applyNumberFormat="1" applyFont="1" applyBorder="1" applyProtection="1">
      <protection locked="0"/>
    </xf>
    <xf numFmtId="0" fontId="61" fillId="0" borderId="1" xfId="0" applyFont="1" applyBorder="1" applyProtection="1">
      <protection locked="0"/>
    </xf>
    <xf numFmtId="49" fontId="61" fillId="0" borderId="1" xfId="0" applyNumberFormat="1" applyFont="1" applyBorder="1"/>
    <xf numFmtId="0" fontId="57" fillId="0" borderId="14" xfId="0" applyFont="1" applyBorder="1" applyAlignment="1" applyProtection="1">
      <alignment horizontal="center"/>
      <protection locked="0"/>
    </xf>
    <xf numFmtId="0" fontId="57" fillId="2" borderId="20" xfId="0" applyFont="1" applyFill="1" applyBorder="1" applyAlignment="1">
      <alignment horizontal="center"/>
    </xf>
    <xf numFmtId="0" fontId="60" fillId="0" borderId="20" xfId="0" applyFont="1" applyBorder="1"/>
    <xf numFmtId="0" fontId="57" fillId="0" borderId="12" xfId="0" applyFont="1" applyBorder="1" applyAlignment="1">
      <alignment horizontal="center"/>
    </xf>
    <xf numFmtId="0" fontId="76" fillId="0" borderId="12" xfId="0" applyFont="1" applyBorder="1" applyAlignment="1">
      <alignment horizontal="center"/>
    </xf>
    <xf numFmtId="0" fontId="0" fillId="0" borderId="12" xfId="0" applyBorder="1"/>
    <xf numFmtId="0" fontId="37" fillId="0" borderId="12" xfId="0" applyFont="1" applyBorder="1" applyAlignment="1">
      <alignment horizontal="center"/>
    </xf>
    <xf numFmtId="0" fontId="61" fillId="0" borderId="12" xfId="0" applyFont="1" applyBorder="1"/>
    <xf numFmtId="0" fontId="61" fillId="0" borderId="12" xfId="0" applyFont="1" applyBorder="1" applyProtection="1">
      <protection locked="0"/>
    </xf>
  </cellXfs>
  <cellStyles count="5">
    <cellStyle name="Explanatory Text" xfId="1" builtinId="53" customBuiltin="1"/>
    <cellStyle name="Hyperlink" xfId="4" builtinId="8"/>
    <cellStyle name="Normal" xfId="0" builtinId="0"/>
    <cellStyle name="Normal_Sheet2" xfId="2" xr:uid="{00000000-0005-0000-0000-000003000000}"/>
    <cellStyle name="Normal_Sheet3" xfId="3" xr:uid="{00000000-0005-0000-0000-000004000000}"/>
  </cellStyles>
  <dxfs count="0"/>
  <tableStyles count="0" defaultTableStyle="TableStyleMedium9" defaultPivotStyle="PivotStyleLight16"/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externalLink" Target="externalLinks/externalLink1.xml"/><Relationship Id="rId69" Type="http://schemas.microsoft.com/office/2006/relationships/vbaProject" Target="vbaProject.bin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24743</xdr:colOff>
      <xdr:row>0</xdr:row>
      <xdr:rowOff>54657</xdr:rowOff>
    </xdr:from>
    <xdr:to>
      <xdr:col>11</xdr:col>
      <xdr:colOff>0</xdr:colOff>
      <xdr:row>0</xdr:row>
      <xdr:rowOff>1043940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34343" y="54657"/>
          <a:ext cx="6985657" cy="989283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21755</xdr:colOff>
      <xdr:row>0</xdr:row>
      <xdr:rowOff>60636</xdr:rowOff>
    </xdr:from>
    <xdr:to>
      <xdr:col>14</xdr:col>
      <xdr:colOff>54684</xdr:colOff>
      <xdr:row>1</xdr:row>
      <xdr:rowOff>1050215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1755" y="60636"/>
          <a:ext cx="8019586" cy="1168873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21755</xdr:colOff>
      <xdr:row>0</xdr:row>
      <xdr:rowOff>60637</xdr:rowOff>
    </xdr:from>
    <xdr:to>
      <xdr:col>14</xdr:col>
      <xdr:colOff>54684</xdr:colOff>
      <xdr:row>1</xdr:row>
      <xdr:rowOff>1036321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1C6DE3B-F5B6-4CC0-89D3-0A42F1AAB153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17995" y="60637"/>
          <a:ext cx="8018689" cy="1158564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335280</xdr:colOff>
      <xdr:row>0</xdr:row>
      <xdr:rowOff>76200</xdr:rowOff>
    </xdr:from>
    <xdr:to>
      <xdr:col>20</xdr:col>
      <xdr:colOff>958419</xdr:colOff>
      <xdr:row>6</xdr:row>
      <xdr:rowOff>11796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752600" y="259080"/>
          <a:ext cx="7526859" cy="1032876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32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16390620" y="1008507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32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16390620" y="1008507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32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16390620" y="1008507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32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16390620" y="1008507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A750A59-9B6C-4E14-B94D-341E984C2038}"/>
            </a:ext>
          </a:extLst>
        </xdr:cNvPr>
        <xdr:cNvSpPr txBox="1"/>
      </xdr:nvSpPr>
      <xdr:spPr>
        <a:xfrm>
          <a:off x="25024080" y="2168271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70C7BF43-A57C-47A9-8222-14B617A904E4}"/>
            </a:ext>
          </a:extLst>
        </xdr:cNvPr>
        <xdr:cNvSpPr txBox="1"/>
      </xdr:nvSpPr>
      <xdr:spPr>
        <a:xfrm>
          <a:off x="25024080" y="2168271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CF2D59AE-68AB-4424-AF20-9272A4D65FD8}"/>
            </a:ext>
          </a:extLst>
        </xdr:cNvPr>
        <xdr:cNvSpPr txBox="1"/>
      </xdr:nvSpPr>
      <xdr:spPr>
        <a:xfrm>
          <a:off x="25024080" y="2168271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4913EF27-E784-4746-9D75-CDD3E60722C1}"/>
            </a:ext>
          </a:extLst>
        </xdr:cNvPr>
        <xdr:cNvSpPr txBox="1"/>
      </xdr:nvSpPr>
      <xdr:spPr>
        <a:xfrm>
          <a:off x="25024080" y="2168271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11E226D-6F62-4118-81BC-7DC8E4EE654C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5EF9319B-4C86-4DBF-8A99-069CDB617975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7AA834D2-8E27-4709-94A4-6601B035A4B5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938899D2-ED20-46CB-BD1C-433D832E0FE4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FDFF5C1-8A79-408B-8DC4-ED3B1053C211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6A5D41A-F3BA-4020-AB57-4A58302CFD24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D3B5DCE6-DBAB-420C-A640-16642B438E68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84F23C25-7CD0-465B-98FC-12E16430DBCF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E705C4F-BFCC-4B1A-8251-633D0AAD005B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A2681F54-00EB-4BA0-8025-9CB66B94FB87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A1DEC4D7-970B-468E-80C1-EDFC8E825264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F94E41B-6687-4B6C-A91F-8A25A8DB213F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F6909E3-A3AE-4058-8F57-E098FE7543FA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A236D30C-138A-4CBC-9373-E7C145FDE18D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AE0B9EA-1BC2-45F1-B05C-493D07CE8AC7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EC70E692-5BA9-46C3-8D0F-EC042C0FE539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/>
      </xdr:nvSpPr>
      <xdr:spPr>
        <a:xfrm>
          <a:off x="26128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/>
      </xdr:nvSpPr>
      <xdr:spPr>
        <a:xfrm>
          <a:off x="26128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/>
      </xdr:nvSpPr>
      <xdr:spPr>
        <a:xfrm>
          <a:off x="26128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/>
      </xdr:nvSpPr>
      <xdr:spPr>
        <a:xfrm>
          <a:off x="26128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 txBox="1"/>
      </xdr:nvSpPr>
      <xdr:spPr>
        <a:xfrm>
          <a:off x="26128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 txBox="1"/>
      </xdr:nvSpPr>
      <xdr:spPr>
        <a:xfrm>
          <a:off x="26128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 txBox="1"/>
      </xdr:nvSpPr>
      <xdr:spPr>
        <a:xfrm>
          <a:off x="26128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 txBox="1"/>
      </xdr:nvSpPr>
      <xdr:spPr>
        <a:xfrm>
          <a:off x="26128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1100-000005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1400-000005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1500-000005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1700-000005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1800-000004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1800-000005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1900-000005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1A00-000004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1A00-000005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2100-000003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2100-000004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2100-000005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2200-000004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2200-000005000000}"/>
            </a:ext>
          </a:extLst>
        </xdr:cNvPr>
        <xdr:cNvSpPr txBox="1"/>
      </xdr:nvSpPr>
      <xdr:spPr>
        <a:xfrm>
          <a:off x="25747980" y="2181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SpPr txBox="1"/>
      </xdr:nvSpPr>
      <xdr:spPr>
        <a:xfrm>
          <a:off x="22318980" y="2137791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2300-000003000000}"/>
            </a:ext>
          </a:extLst>
        </xdr:cNvPr>
        <xdr:cNvSpPr txBox="1"/>
      </xdr:nvSpPr>
      <xdr:spPr>
        <a:xfrm>
          <a:off x="22318980" y="2137791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2300-000004000000}"/>
            </a:ext>
          </a:extLst>
        </xdr:cNvPr>
        <xdr:cNvSpPr txBox="1"/>
      </xdr:nvSpPr>
      <xdr:spPr>
        <a:xfrm>
          <a:off x="22318980" y="2137791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34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2300-000005000000}"/>
            </a:ext>
          </a:extLst>
        </xdr:cNvPr>
        <xdr:cNvSpPr txBox="1"/>
      </xdr:nvSpPr>
      <xdr:spPr>
        <a:xfrm>
          <a:off x="22318980" y="2137791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SpPr txBox="1"/>
      </xdr:nvSpPr>
      <xdr:spPr>
        <a:xfrm>
          <a:off x="15278100" y="1008507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2400-000003000000}"/>
            </a:ext>
          </a:extLst>
        </xdr:cNvPr>
        <xdr:cNvSpPr txBox="1"/>
      </xdr:nvSpPr>
      <xdr:spPr>
        <a:xfrm>
          <a:off x="15278100" y="1008507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2400-000004000000}"/>
            </a:ext>
          </a:extLst>
        </xdr:cNvPr>
        <xdr:cNvSpPr txBox="1"/>
      </xdr:nvSpPr>
      <xdr:spPr>
        <a:xfrm>
          <a:off x="15278100" y="1008507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SpPr txBox="1"/>
      </xdr:nvSpPr>
      <xdr:spPr>
        <a:xfrm>
          <a:off x="15278100" y="1008507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SpPr txBox="1"/>
      </xdr:nvSpPr>
      <xdr:spPr>
        <a:xfrm>
          <a:off x="15278100" y="1008507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SpPr txBox="1"/>
      </xdr:nvSpPr>
      <xdr:spPr>
        <a:xfrm>
          <a:off x="15278100" y="1008507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2500-000004000000}"/>
            </a:ext>
          </a:extLst>
        </xdr:cNvPr>
        <xdr:cNvSpPr txBox="1"/>
      </xdr:nvSpPr>
      <xdr:spPr>
        <a:xfrm>
          <a:off x="15278100" y="1008507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2500-000005000000}"/>
            </a:ext>
          </a:extLst>
        </xdr:cNvPr>
        <xdr:cNvSpPr txBox="1"/>
      </xdr:nvSpPr>
      <xdr:spPr>
        <a:xfrm>
          <a:off x="15278100" y="1008507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SpPr txBox="1"/>
      </xdr:nvSpPr>
      <xdr:spPr>
        <a:xfrm>
          <a:off x="16390620" y="1008507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2600-000003000000}"/>
            </a:ext>
          </a:extLst>
        </xdr:cNvPr>
        <xdr:cNvSpPr txBox="1"/>
      </xdr:nvSpPr>
      <xdr:spPr>
        <a:xfrm>
          <a:off x="16390620" y="1008507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2600-000004000000}"/>
            </a:ext>
          </a:extLst>
        </xdr:cNvPr>
        <xdr:cNvSpPr txBox="1"/>
      </xdr:nvSpPr>
      <xdr:spPr>
        <a:xfrm>
          <a:off x="16390620" y="1008507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2600-000005000000}"/>
            </a:ext>
          </a:extLst>
        </xdr:cNvPr>
        <xdr:cNvSpPr txBox="1"/>
      </xdr:nvSpPr>
      <xdr:spPr>
        <a:xfrm>
          <a:off x="16390620" y="1008507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SpPr txBox="1"/>
      </xdr:nvSpPr>
      <xdr:spPr>
        <a:xfrm>
          <a:off x="16390620" y="1008507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2700-000003000000}"/>
            </a:ext>
          </a:extLst>
        </xdr:cNvPr>
        <xdr:cNvSpPr txBox="1"/>
      </xdr:nvSpPr>
      <xdr:spPr>
        <a:xfrm>
          <a:off x="16390620" y="1008507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2700-000004000000}"/>
            </a:ext>
          </a:extLst>
        </xdr:cNvPr>
        <xdr:cNvSpPr txBox="1"/>
      </xdr:nvSpPr>
      <xdr:spPr>
        <a:xfrm>
          <a:off x="16390620" y="1008507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2700-000005000000}"/>
            </a:ext>
          </a:extLst>
        </xdr:cNvPr>
        <xdr:cNvSpPr txBox="1"/>
      </xdr:nvSpPr>
      <xdr:spPr>
        <a:xfrm>
          <a:off x="16390620" y="1008507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32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SpPr txBox="1"/>
      </xdr:nvSpPr>
      <xdr:spPr>
        <a:xfrm>
          <a:off x="16390620" y="1008507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32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2800-000003000000}"/>
            </a:ext>
          </a:extLst>
        </xdr:cNvPr>
        <xdr:cNvSpPr txBox="1"/>
      </xdr:nvSpPr>
      <xdr:spPr>
        <a:xfrm>
          <a:off x="16390620" y="1008507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32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2800-000004000000}"/>
            </a:ext>
          </a:extLst>
        </xdr:cNvPr>
        <xdr:cNvSpPr txBox="1"/>
      </xdr:nvSpPr>
      <xdr:spPr>
        <a:xfrm>
          <a:off x="16390620" y="1008507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32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2800-000005000000}"/>
            </a:ext>
          </a:extLst>
        </xdr:cNvPr>
        <xdr:cNvSpPr txBox="1"/>
      </xdr:nvSpPr>
      <xdr:spPr>
        <a:xfrm>
          <a:off x="16390620" y="1008507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46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SpPr txBox="1"/>
      </xdr:nvSpPr>
      <xdr:spPr>
        <a:xfrm>
          <a:off x="16390620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SpPr txBox="1"/>
      </xdr:nvSpPr>
      <xdr:spPr>
        <a:xfrm>
          <a:off x="16390620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2900-000004000000}"/>
            </a:ext>
          </a:extLst>
        </xdr:cNvPr>
        <xdr:cNvSpPr txBox="1"/>
      </xdr:nvSpPr>
      <xdr:spPr>
        <a:xfrm>
          <a:off x="16390620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2900-000005000000}"/>
            </a:ext>
          </a:extLst>
        </xdr:cNvPr>
        <xdr:cNvSpPr txBox="1"/>
      </xdr:nvSpPr>
      <xdr:spPr>
        <a:xfrm>
          <a:off x="16390620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47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SpPr txBox="1"/>
      </xdr:nvSpPr>
      <xdr:spPr>
        <a:xfrm>
          <a:off x="16390620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2B00-000003000000}"/>
            </a:ext>
          </a:extLst>
        </xdr:cNvPr>
        <xdr:cNvSpPr txBox="1"/>
      </xdr:nvSpPr>
      <xdr:spPr>
        <a:xfrm>
          <a:off x="16390620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2B00-000004000000}"/>
            </a:ext>
          </a:extLst>
        </xdr:cNvPr>
        <xdr:cNvSpPr txBox="1"/>
      </xdr:nvSpPr>
      <xdr:spPr>
        <a:xfrm>
          <a:off x="16390620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2B00-000005000000}"/>
            </a:ext>
          </a:extLst>
        </xdr:cNvPr>
        <xdr:cNvSpPr txBox="1"/>
      </xdr:nvSpPr>
      <xdr:spPr>
        <a:xfrm>
          <a:off x="16390620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48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SpPr txBox="1"/>
      </xdr:nvSpPr>
      <xdr:spPr>
        <a:xfrm>
          <a:off x="16390620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2C00-000003000000}"/>
            </a:ext>
          </a:extLst>
        </xdr:cNvPr>
        <xdr:cNvSpPr txBox="1"/>
      </xdr:nvSpPr>
      <xdr:spPr>
        <a:xfrm>
          <a:off x="16390620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2C00-000004000000}"/>
            </a:ext>
          </a:extLst>
        </xdr:cNvPr>
        <xdr:cNvSpPr txBox="1"/>
      </xdr:nvSpPr>
      <xdr:spPr>
        <a:xfrm>
          <a:off x="16390620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2C00-000005000000}"/>
            </a:ext>
          </a:extLst>
        </xdr:cNvPr>
        <xdr:cNvSpPr txBox="1"/>
      </xdr:nvSpPr>
      <xdr:spPr>
        <a:xfrm>
          <a:off x="16390620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49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SpPr txBox="1"/>
      </xdr:nvSpPr>
      <xdr:spPr>
        <a:xfrm>
          <a:off x="16390620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2D00-000003000000}"/>
            </a:ext>
          </a:extLst>
        </xdr:cNvPr>
        <xdr:cNvSpPr txBox="1"/>
      </xdr:nvSpPr>
      <xdr:spPr>
        <a:xfrm>
          <a:off x="16390620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2D00-000004000000}"/>
            </a:ext>
          </a:extLst>
        </xdr:cNvPr>
        <xdr:cNvSpPr txBox="1"/>
      </xdr:nvSpPr>
      <xdr:spPr>
        <a:xfrm>
          <a:off x="16390620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2D00-000005000000}"/>
            </a:ext>
          </a:extLst>
        </xdr:cNvPr>
        <xdr:cNvSpPr txBox="1"/>
      </xdr:nvSpPr>
      <xdr:spPr>
        <a:xfrm>
          <a:off x="16390620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50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SpPr txBox="1"/>
      </xdr:nvSpPr>
      <xdr:spPr>
        <a:xfrm>
          <a:off x="16390620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2E00-000003000000}"/>
            </a:ext>
          </a:extLst>
        </xdr:cNvPr>
        <xdr:cNvSpPr txBox="1"/>
      </xdr:nvSpPr>
      <xdr:spPr>
        <a:xfrm>
          <a:off x="16390620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2E00-000004000000}"/>
            </a:ext>
          </a:extLst>
        </xdr:cNvPr>
        <xdr:cNvSpPr txBox="1"/>
      </xdr:nvSpPr>
      <xdr:spPr>
        <a:xfrm>
          <a:off x="16390620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2E00-000005000000}"/>
            </a:ext>
          </a:extLst>
        </xdr:cNvPr>
        <xdr:cNvSpPr txBox="1"/>
      </xdr:nvSpPr>
      <xdr:spPr>
        <a:xfrm>
          <a:off x="16390620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5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SpPr txBox="1"/>
      </xdr:nvSpPr>
      <xdr:spPr>
        <a:xfrm>
          <a:off x="16390620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SpPr txBox="1"/>
      </xdr:nvSpPr>
      <xdr:spPr>
        <a:xfrm>
          <a:off x="16390620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52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SpPr txBox="1"/>
      </xdr:nvSpPr>
      <xdr:spPr>
        <a:xfrm>
          <a:off x="14889480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84508</xdr:colOff>
      <xdr:row>0</xdr:row>
      <xdr:rowOff>69601</xdr:rowOff>
    </xdr:from>
    <xdr:to>
      <xdr:col>12</xdr:col>
      <xdr:colOff>1272540</xdr:colOff>
      <xdr:row>1</xdr:row>
      <xdr:rowOff>15240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94108" y="69601"/>
          <a:ext cx="7344992" cy="1004819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84508</xdr:colOff>
      <xdr:row>0</xdr:row>
      <xdr:rowOff>69601</xdr:rowOff>
    </xdr:from>
    <xdr:to>
      <xdr:col>12</xdr:col>
      <xdr:colOff>1325880</xdr:colOff>
      <xdr:row>1</xdr:row>
      <xdr:rowOff>68580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94108" y="69601"/>
          <a:ext cx="7207832" cy="1058159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24743</xdr:colOff>
      <xdr:row>0</xdr:row>
      <xdr:rowOff>54657</xdr:rowOff>
    </xdr:from>
    <xdr:to>
      <xdr:col>12</xdr:col>
      <xdr:colOff>2365169</xdr:colOff>
      <xdr:row>1</xdr:row>
      <xdr:rowOff>9895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37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38301" y="54657"/>
          <a:ext cx="6843154" cy="1014121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3800-000002000000}"/>
            </a:ext>
          </a:extLst>
        </xdr:cNvPr>
        <xdr:cNvSpPr txBox="1"/>
      </xdr:nvSpPr>
      <xdr:spPr>
        <a:xfrm>
          <a:off x="16390620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3800-000003000000}"/>
            </a:ext>
          </a:extLst>
        </xdr:cNvPr>
        <xdr:cNvSpPr txBox="1"/>
      </xdr:nvSpPr>
      <xdr:spPr>
        <a:xfrm>
          <a:off x="16390620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3800-000004000000}"/>
            </a:ext>
          </a:extLst>
        </xdr:cNvPr>
        <xdr:cNvSpPr txBox="1"/>
      </xdr:nvSpPr>
      <xdr:spPr>
        <a:xfrm>
          <a:off x="16390620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3800-000005000000}"/>
            </a:ext>
          </a:extLst>
        </xdr:cNvPr>
        <xdr:cNvSpPr txBox="1"/>
      </xdr:nvSpPr>
      <xdr:spPr>
        <a:xfrm>
          <a:off x="16390620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3800-000006000000}"/>
            </a:ext>
          </a:extLst>
        </xdr:cNvPr>
        <xdr:cNvSpPr txBox="1"/>
      </xdr:nvSpPr>
      <xdr:spPr>
        <a:xfrm>
          <a:off x="16390620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3800-000007000000}"/>
            </a:ext>
          </a:extLst>
        </xdr:cNvPr>
        <xdr:cNvSpPr txBox="1"/>
      </xdr:nvSpPr>
      <xdr:spPr>
        <a:xfrm>
          <a:off x="16390620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3800-000008000000}"/>
            </a:ext>
          </a:extLst>
        </xdr:cNvPr>
        <xdr:cNvSpPr txBox="1"/>
      </xdr:nvSpPr>
      <xdr:spPr>
        <a:xfrm>
          <a:off x="16390620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3800-000009000000}"/>
            </a:ext>
          </a:extLst>
        </xdr:cNvPr>
        <xdr:cNvSpPr txBox="1"/>
      </xdr:nvSpPr>
      <xdr:spPr>
        <a:xfrm>
          <a:off x="16390620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57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3900-000002000000}"/>
            </a:ext>
          </a:extLst>
        </xdr:cNvPr>
        <xdr:cNvSpPr txBox="1"/>
      </xdr:nvSpPr>
      <xdr:spPr>
        <a:xfrm>
          <a:off x="13563600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58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3A00-000002000000}"/>
            </a:ext>
          </a:extLst>
        </xdr:cNvPr>
        <xdr:cNvSpPr txBox="1"/>
      </xdr:nvSpPr>
      <xdr:spPr>
        <a:xfrm>
          <a:off x="16390620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3A00-000003000000}"/>
            </a:ext>
          </a:extLst>
        </xdr:cNvPr>
        <xdr:cNvSpPr txBox="1"/>
      </xdr:nvSpPr>
      <xdr:spPr>
        <a:xfrm>
          <a:off x="16390620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3A00-000004000000}"/>
            </a:ext>
          </a:extLst>
        </xdr:cNvPr>
        <xdr:cNvSpPr txBox="1"/>
      </xdr:nvSpPr>
      <xdr:spPr>
        <a:xfrm>
          <a:off x="16390620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3A00-000005000000}"/>
            </a:ext>
          </a:extLst>
        </xdr:cNvPr>
        <xdr:cNvSpPr txBox="1"/>
      </xdr:nvSpPr>
      <xdr:spPr>
        <a:xfrm>
          <a:off x="16390620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3A00-000006000000}"/>
            </a:ext>
          </a:extLst>
        </xdr:cNvPr>
        <xdr:cNvSpPr txBox="1"/>
      </xdr:nvSpPr>
      <xdr:spPr>
        <a:xfrm>
          <a:off x="16368656" y="1031770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3A00-000007000000}"/>
            </a:ext>
          </a:extLst>
        </xdr:cNvPr>
        <xdr:cNvSpPr txBox="1"/>
      </xdr:nvSpPr>
      <xdr:spPr>
        <a:xfrm>
          <a:off x="16368656" y="1031770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3A00-000008000000}"/>
            </a:ext>
          </a:extLst>
        </xdr:cNvPr>
        <xdr:cNvSpPr txBox="1"/>
      </xdr:nvSpPr>
      <xdr:spPr>
        <a:xfrm>
          <a:off x="16368656" y="1031770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792480</xdr:colOff>
      <xdr:row>33</xdr:row>
      <xdr:rowOff>232410</xdr:rowOff>
    </xdr:from>
    <xdr:ext cx="65" cy="172227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3A00-000009000000}"/>
            </a:ext>
          </a:extLst>
        </xdr:cNvPr>
        <xdr:cNvSpPr txBox="1"/>
      </xdr:nvSpPr>
      <xdr:spPr>
        <a:xfrm>
          <a:off x="16368656" y="1031770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dunn\Downloads\2023%20NCRM%20Budge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23"/>
      <sheetName val="Income Data"/>
      <sheetName val="Expenses"/>
      <sheetName val="Raw Income Data"/>
      <sheetName val="Projects"/>
      <sheetName val="Diesel"/>
      <sheetName val="Steam"/>
      <sheetName val="Cars"/>
      <sheetName val="Wed"/>
      <sheetName val="MOW"/>
      <sheetName val="Gift"/>
      <sheetName val="Equipment"/>
      <sheetName val="Vehicles"/>
      <sheetName val="Buildings"/>
      <sheetName val="G-Scale"/>
      <sheetName val="Parking"/>
      <sheetName val="Marketing"/>
      <sheetName val="Admin"/>
      <sheetName val="Museum"/>
      <sheetName val="Legal"/>
      <sheetName val="Taxes"/>
      <sheetName val="Events"/>
      <sheetName val="Fixed"/>
      <sheetName val="Budgets"/>
      <sheetName val="2024"/>
      <sheetName val="3Year"/>
      <sheetName val="Tax Calculations"/>
      <sheetName val="Spare ta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25">
          <cell r="K25">
            <v>1</v>
          </cell>
          <cell r="L25" t="str">
            <v>Sun.</v>
          </cell>
          <cell r="M25">
            <v>0</v>
          </cell>
        </row>
        <row r="26">
          <cell r="K26">
            <v>2</v>
          </cell>
          <cell r="L26" t="str">
            <v>Mon.</v>
          </cell>
          <cell r="M26" t="str">
            <v>Group ride</v>
          </cell>
        </row>
        <row r="27">
          <cell r="K27">
            <v>3</v>
          </cell>
          <cell r="L27" t="str">
            <v>Tue.</v>
          </cell>
          <cell r="M27" t="str">
            <v>Group ride</v>
          </cell>
        </row>
        <row r="28">
          <cell r="K28">
            <v>4</v>
          </cell>
          <cell r="L28" t="str">
            <v>Wed.</v>
          </cell>
          <cell r="M28" t="str">
            <v>Group ride</v>
          </cell>
        </row>
        <row r="29">
          <cell r="K29">
            <v>5</v>
          </cell>
          <cell r="L29" t="str">
            <v>Thu.</v>
          </cell>
          <cell r="M29" t="str">
            <v>Group ride</v>
          </cell>
        </row>
        <row r="30">
          <cell r="K30">
            <v>6</v>
          </cell>
          <cell r="L30" t="str">
            <v>Fri.</v>
          </cell>
          <cell r="M30" t="str">
            <v>Group ride</v>
          </cell>
        </row>
        <row r="31">
          <cell r="K31">
            <v>7</v>
          </cell>
          <cell r="L31" t="str">
            <v>Sat.</v>
          </cell>
          <cell r="M31">
            <v>0</v>
          </cell>
        </row>
      </sheetData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16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18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19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0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1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2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23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24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25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26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27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28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29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0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1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2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33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34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35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36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37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38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39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0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1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2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43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44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45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46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4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4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0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P58"/>
  <sheetViews>
    <sheetView workbookViewId="0"/>
  </sheetViews>
  <sheetFormatPr defaultColWidth="8.85546875" defaultRowHeight="15"/>
  <cols>
    <col min="1" max="1" width="8.85546875" style="136"/>
    <col min="2" max="2" width="5.7109375" style="136" customWidth="1"/>
    <col min="3" max="3" width="8.85546875" style="136"/>
    <col min="4" max="4" width="5.5703125" style="136" customWidth="1"/>
    <col min="5" max="5" width="3.28515625" style="136" customWidth="1"/>
    <col min="6" max="6" width="6.7109375" style="136" customWidth="1"/>
    <col min="7" max="7" width="6.28515625" style="136" customWidth="1"/>
    <col min="8" max="9" width="5.7109375" style="136" customWidth="1"/>
    <col min="10" max="10" width="6.140625" style="136" customWidth="1"/>
    <col min="11" max="11" width="48.28515625" style="136" customWidth="1"/>
    <col min="12" max="16384" width="8.85546875" style="136"/>
  </cols>
  <sheetData>
    <row r="1" spans="2:16" ht="83.45" customHeight="1">
      <c r="B1" s="137"/>
      <c r="C1" s="138"/>
      <c r="D1" s="138"/>
      <c r="E1" s="165"/>
      <c r="F1" s="166"/>
      <c r="G1" s="166"/>
      <c r="H1" s="166"/>
      <c r="I1" s="166"/>
      <c r="J1" s="139"/>
    </row>
    <row r="2" spans="2:16" ht="29.45" customHeight="1">
      <c r="B2" s="137" t="s">
        <v>15</v>
      </c>
      <c r="C2" s="167" t="s">
        <v>719</v>
      </c>
      <c r="D2" s="168"/>
      <c r="E2" s="165"/>
      <c r="F2" s="169"/>
      <c r="G2" s="169"/>
      <c r="H2" s="169"/>
      <c r="I2" s="169"/>
      <c r="J2" s="170"/>
      <c r="K2" s="169"/>
    </row>
    <row r="3" spans="2:16" ht="14.45" customHeight="1" thickBot="1">
      <c r="B3" s="169"/>
      <c r="C3" s="171"/>
      <c r="D3" s="171"/>
      <c r="E3" s="165"/>
      <c r="F3" s="172"/>
      <c r="G3" s="172"/>
      <c r="H3" s="172"/>
      <c r="I3" s="172"/>
      <c r="J3" s="173" t="s">
        <v>0</v>
      </c>
      <c r="K3" s="175">
        <f ca="1">TODAY()</f>
        <v>45278</v>
      </c>
    </row>
    <row r="4" spans="2:16" ht="0.6" customHeight="1" thickBot="1">
      <c r="B4" s="169"/>
      <c r="C4" s="171"/>
      <c r="D4" s="171"/>
      <c r="E4" s="165"/>
      <c r="F4" s="172"/>
      <c r="G4" s="172"/>
      <c r="H4" s="172"/>
      <c r="I4" s="172"/>
      <c r="J4" s="173"/>
      <c r="K4" s="175"/>
    </row>
    <row r="5" spans="2:16" ht="37.15" customHeight="1" thickBot="1">
      <c r="B5" s="192" t="s">
        <v>477</v>
      </c>
      <c r="C5" s="193" t="s">
        <v>478</v>
      </c>
      <c r="D5" s="193"/>
      <c r="E5" s="201" t="s">
        <v>714</v>
      </c>
      <c r="F5" s="177">
        <v>1</v>
      </c>
      <c r="G5" s="178">
        <v>2</v>
      </c>
      <c r="H5" s="178">
        <v>3</v>
      </c>
      <c r="I5" s="178">
        <v>4</v>
      </c>
      <c r="J5" s="178">
        <v>5</v>
      </c>
      <c r="K5" s="194" t="s">
        <v>2</v>
      </c>
    </row>
    <row r="6" spans="2:16" ht="15.75" hidden="1" thickBot="1">
      <c r="B6" s="185"/>
      <c r="C6" s="186"/>
      <c r="D6" s="186"/>
      <c r="E6" s="187"/>
      <c r="F6" s="188"/>
      <c r="G6" s="188"/>
      <c r="H6" s="188"/>
      <c r="I6" s="188"/>
      <c r="J6" s="189"/>
      <c r="K6" s="191"/>
    </row>
    <row r="7" spans="2:16">
      <c r="B7" s="137"/>
      <c r="C7" s="138"/>
      <c r="D7" s="138"/>
      <c r="E7" s="165"/>
      <c r="F7" s="166"/>
      <c r="G7" s="166"/>
      <c r="H7" s="166"/>
      <c r="I7" s="166"/>
      <c r="J7" s="139"/>
    </row>
    <row r="8" spans="2:16">
      <c r="B8" s="141">
        <v>1</v>
      </c>
      <c r="C8" s="195">
        <v>44958</v>
      </c>
      <c r="D8" s="142" t="str">
        <f t="shared" ref="D8:D14" si="0">IF(C8=0," ",TEXT(C8,"ddd"))</f>
        <v>Wed</v>
      </c>
      <c r="E8" s="196">
        <v>1</v>
      </c>
      <c r="F8" s="199" t="s">
        <v>690</v>
      </c>
      <c r="G8" s="197"/>
      <c r="H8" s="197"/>
      <c r="I8" s="197"/>
      <c r="J8" s="198"/>
      <c r="K8" s="143" t="s">
        <v>710</v>
      </c>
      <c r="L8"/>
      <c r="M8"/>
      <c r="N8"/>
      <c r="O8"/>
      <c r="P8"/>
    </row>
    <row r="9" spans="2:16">
      <c r="B9" s="153">
        <v>2</v>
      </c>
      <c r="C9" s="202">
        <v>45017</v>
      </c>
      <c r="D9" s="203" t="str">
        <f t="shared" si="0"/>
        <v>Sat</v>
      </c>
      <c r="E9" s="204">
        <v>5</v>
      </c>
      <c r="F9" s="205" t="s">
        <v>479</v>
      </c>
      <c r="G9" s="205" t="s">
        <v>685</v>
      </c>
      <c r="H9" s="205" t="s">
        <v>686</v>
      </c>
      <c r="I9" s="205" t="s">
        <v>687</v>
      </c>
      <c r="J9" s="205" t="s">
        <v>688</v>
      </c>
      <c r="K9" s="208" t="s">
        <v>689</v>
      </c>
    </row>
    <row r="10" spans="2:16">
      <c r="B10" s="153">
        <v>3</v>
      </c>
      <c r="C10" s="154">
        <v>45018</v>
      </c>
      <c r="D10" s="155" t="str">
        <f t="shared" si="0"/>
        <v>Sun</v>
      </c>
      <c r="E10" s="156">
        <v>5</v>
      </c>
      <c r="F10" s="157" t="s">
        <v>479</v>
      </c>
      <c r="G10" s="157" t="s">
        <v>685</v>
      </c>
      <c r="H10" s="157" t="s">
        <v>686</v>
      </c>
      <c r="I10" s="157" t="s">
        <v>687</v>
      </c>
      <c r="J10" s="157" t="s">
        <v>688</v>
      </c>
      <c r="K10" s="161" t="s">
        <v>689</v>
      </c>
    </row>
    <row r="11" spans="2:16">
      <c r="B11" s="153">
        <v>4</v>
      </c>
      <c r="C11" s="154">
        <v>45028</v>
      </c>
      <c r="D11" s="155" t="str">
        <f t="shared" si="0"/>
        <v>Wed</v>
      </c>
      <c r="E11" s="156">
        <v>1</v>
      </c>
      <c r="F11" s="157" t="s">
        <v>690</v>
      </c>
      <c r="G11" s="158"/>
      <c r="H11" s="158"/>
      <c r="I11" s="158"/>
      <c r="J11" s="157"/>
      <c r="K11" s="161" t="s">
        <v>708</v>
      </c>
    </row>
    <row r="12" spans="2:16">
      <c r="B12" s="153">
        <v>5</v>
      </c>
      <c r="C12" s="154">
        <v>45031</v>
      </c>
      <c r="D12" s="155" t="str">
        <f t="shared" si="0"/>
        <v>Sat</v>
      </c>
      <c r="E12" s="156">
        <v>4</v>
      </c>
      <c r="F12" s="157" t="s">
        <v>685</v>
      </c>
      <c r="G12" s="157" t="s">
        <v>691</v>
      </c>
      <c r="H12" s="157" t="s">
        <v>692</v>
      </c>
      <c r="I12" s="157" t="s">
        <v>687</v>
      </c>
      <c r="J12" s="157"/>
      <c r="K12" s="161" t="s">
        <v>693</v>
      </c>
    </row>
    <row r="13" spans="2:16">
      <c r="B13" s="153">
        <v>6</v>
      </c>
      <c r="C13" s="154">
        <v>45037</v>
      </c>
      <c r="D13" s="155" t="str">
        <f t="shared" si="0"/>
        <v>Fri</v>
      </c>
      <c r="E13" s="156">
        <v>1</v>
      </c>
      <c r="F13" s="157" t="s">
        <v>690</v>
      </c>
      <c r="G13" s="158"/>
      <c r="H13" s="158"/>
      <c r="I13" s="158"/>
      <c r="J13" s="157"/>
      <c r="K13" s="161" t="s">
        <v>708</v>
      </c>
    </row>
    <row r="14" spans="2:16">
      <c r="B14" s="289">
        <v>7</v>
      </c>
      <c r="C14" s="154">
        <v>45039</v>
      </c>
      <c r="D14" s="155" t="str">
        <f t="shared" si="0"/>
        <v>Sun</v>
      </c>
      <c r="E14" s="156">
        <v>1</v>
      </c>
      <c r="F14" s="309" t="s">
        <v>694</v>
      </c>
      <c r="G14" s="157"/>
      <c r="H14" s="157"/>
      <c r="I14" s="157"/>
      <c r="J14" s="157"/>
      <c r="K14" s="161" t="s">
        <v>836</v>
      </c>
    </row>
    <row r="15" spans="2:16">
      <c r="B15" s="141">
        <v>8</v>
      </c>
      <c r="C15" s="152">
        <v>45052</v>
      </c>
      <c r="D15" s="142" t="str">
        <f t="shared" ref="D15:D58" si="1">IF(C15=0," ",TEXT(C15,"ddd"))</f>
        <v>Sat</v>
      </c>
      <c r="E15" s="143">
        <v>4</v>
      </c>
      <c r="F15" s="144" t="s">
        <v>692</v>
      </c>
      <c r="G15" s="144" t="s">
        <v>694</v>
      </c>
      <c r="H15" s="144" t="s">
        <v>695</v>
      </c>
      <c r="I15" s="144" t="s">
        <v>696</v>
      </c>
      <c r="J15" s="148"/>
      <c r="K15" s="147" t="s">
        <v>697</v>
      </c>
    </row>
    <row r="16" spans="2:16">
      <c r="B16" s="179">
        <v>9</v>
      </c>
      <c r="C16" s="152">
        <v>45058</v>
      </c>
      <c r="D16" s="142" t="str">
        <f t="shared" si="1"/>
        <v>Fri</v>
      </c>
      <c r="E16" s="143">
        <v>1</v>
      </c>
      <c r="F16" s="144" t="s">
        <v>690</v>
      </c>
      <c r="G16" s="148"/>
      <c r="H16" s="148"/>
      <c r="I16" s="144"/>
      <c r="J16" s="144"/>
      <c r="K16" s="147" t="s">
        <v>708</v>
      </c>
    </row>
    <row r="17" spans="2:11">
      <c r="B17" s="179">
        <v>10</v>
      </c>
      <c r="C17" s="152">
        <v>45059</v>
      </c>
      <c r="D17" s="142" t="str">
        <f t="shared" si="1"/>
        <v>Sat</v>
      </c>
      <c r="E17" s="143">
        <v>4</v>
      </c>
      <c r="F17" s="144" t="s">
        <v>685</v>
      </c>
      <c r="G17" s="144" t="s">
        <v>691</v>
      </c>
      <c r="H17" s="144" t="s">
        <v>692</v>
      </c>
      <c r="I17" s="144" t="s">
        <v>687</v>
      </c>
      <c r="J17" s="144"/>
      <c r="K17" s="147" t="s">
        <v>693</v>
      </c>
    </row>
    <row r="18" spans="2:11">
      <c r="B18" s="141">
        <v>11</v>
      </c>
      <c r="C18" s="152">
        <v>45063</v>
      </c>
      <c r="D18" s="142" t="str">
        <f t="shared" si="1"/>
        <v>Wed</v>
      </c>
      <c r="E18" s="143">
        <v>1</v>
      </c>
      <c r="F18" s="144" t="s">
        <v>690</v>
      </c>
      <c r="G18" s="148"/>
      <c r="H18" s="148"/>
      <c r="I18" s="148"/>
      <c r="J18" s="144"/>
      <c r="K18" s="147" t="s">
        <v>708</v>
      </c>
    </row>
    <row r="19" spans="2:11">
      <c r="B19" s="141">
        <v>12</v>
      </c>
      <c r="C19" s="152">
        <v>45066</v>
      </c>
      <c r="D19" s="142" t="str">
        <f t="shared" si="1"/>
        <v>Sat</v>
      </c>
      <c r="E19" s="143">
        <v>1</v>
      </c>
      <c r="F19" s="144" t="s">
        <v>717</v>
      </c>
      <c r="G19" s="144"/>
      <c r="H19" s="144"/>
      <c r="I19" s="144"/>
      <c r="J19" s="144"/>
      <c r="K19" s="147" t="s">
        <v>698</v>
      </c>
    </row>
    <row r="20" spans="2:11">
      <c r="B20" s="141">
        <v>13</v>
      </c>
      <c r="C20" s="152">
        <v>45067</v>
      </c>
      <c r="D20" s="142" t="str">
        <f t="shared" si="1"/>
        <v>Sun</v>
      </c>
      <c r="E20" s="143">
        <v>3</v>
      </c>
      <c r="F20" s="144" t="s">
        <v>692</v>
      </c>
      <c r="G20" s="144" t="s">
        <v>694</v>
      </c>
      <c r="H20" s="144" t="s">
        <v>695</v>
      </c>
      <c r="I20" s="144"/>
      <c r="J20" s="144"/>
      <c r="K20" s="147" t="s">
        <v>699</v>
      </c>
    </row>
    <row r="21" spans="2:11">
      <c r="B21" s="141">
        <v>14</v>
      </c>
      <c r="C21" s="152">
        <v>45072</v>
      </c>
      <c r="D21" s="142" t="str">
        <f t="shared" si="1"/>
        <v>Fri</v>
      </c>
      <c r="E21" s="143">
        <v>1</v>
      </c>
      <c r="F21" s="144" t="s">
        <v>690</v>
      </c>
      <c r="G21" s="144"/>
      <c r="H21" s="144"/>
      <c r="I21" s="144"/>
      <c r="J21" s="144"/>
      <c r="K21" s="147" t="s">
        <v>708</v>
      </c>
    </row>
    <row r="22" spans="2:11">
      <c r="B22" s="153">
        <v>15</v>
      </c>
      <c r="C22" s="154">
        <v>45080</v>
      </c>
      <c r="D22" s="155" t="str">
        <f t="shared" si="1"/>
        <v>Sat</v>
      </c>
      <c r="E22" s="156">
        <v>4</v>
      </c>
      <c r="F22" s="157" t="s">
        <v>692</v>
      </c>
      <c r="G22" s="157" t="s">
        <v>694</v>
      </c>
      <c r="H22" s="157" t="s">
        <v>695</v>
      </c>
      <c r="I22" s="157" t="s">
        <v>696</v>
      </c>
      <c r="J22" s="157"/>
      <c r="K22" s="161" t="s">
        <v>697</v>
      </c>
    </row>
    <row r="23" spans="2:11">
      <c r="B23" s="153">
        <v>16</v>
      </c>
      <c r="C23" s="154">
        <v>45086</v>
      </c>
      <c r="D23" s="155" t="str">
        <f t="shared" si="1"/>
        <v>Fri</v>
      </c>
      <c r="E23" s="156">
        <v>1</v>
      </c>
      <c r="F23" s="157" t="s">
        <v>690</v>
      </c>
      <c r="G23" s="157"/>
      <c r="H23" s="157"/>
      <c r="I23" s="157"/>
      <c r="J23" s="157"/>
      <c r="K23" s="161" t="s">
        <v>708</v>
      </c>
    </row>
    <row r="24" spans="2:11">
      <c r="B24" s="153">
        <v>17</v>
      </c>
      <c r="C24" s="154">
        <v>45088</v>
      </c>
      <c r="D24" s="155" t="str">
        <f t="shared" si="1"/>
        <v>Sun</v>
      </c>
      <c r="E24" s="156">
        <v>3</v>
      </c>
      <c r="F24" s="157" t="s">
        <v>692</v>
      </c>
      <c r="G24" s="157" t="s">
        <v>694</v>
      </c>
      <c r="H24" s="157" t="s">
        <v>695</v>
      </c>
      <c r="I24" s="157"/>
      <c r="J24" s="157"/>
      <c r="K24" s="161" t="s">
        <v>699</v>
      </c>
    </row>
    <row r="25" spans="2:11">
      <c r="B25" s="162">
        <v>18</v>
      </c>
      <c r="C25" s="154">
        <v>45091</v>
      </c>
      <c r="D25" s="155" t="str">
        <f t="shared" si="1"/>
        <v>Wed</v>
      </c>
      <c r="E25" s="156">
        <v>1</v>
      </c>
      <c r="F25" s="157" t="s">
        <v>690</v>
      </c>
      <c r="G25" s="157"/>
      <c r="H25" s="157"/>
      <c r="I25" s="157"/>
      <c r="J25" s="157"/>
      <c r="K25" s="161" t="s">
        <v>708</v>
      </c>
    </row>
    <row r="26" spans="2:11">
      <c r="B26" s="162">
        <v>19</v>
      </c>
      <c r="C26" s="154">
        <v>45094</v>
      </c>
      <c r="D26" s="155" t="str">
        <f t="shared" si="1"/>
        <v>Sat</v>
      </c>
      <c r="E26" s="156">
        <v>4</v>
      </c>
      <c r="F26" s="157" t="s">
        <v>685</v>
      </c>
      <c r="G26" s="157" t="s">
        <v>691</v>
      </c>
      <c r="H26" s="157" t="s">
        <v>692</v>
      </c>
      <c r="I26" s="157" t="s">
        <v>687</v>
      </c>
      <c r="J26" s="157"/>
      <c r="K26" s="161" t="s">
        <v>693</v>
      </c>
    </row>
    <row r="27" spans="2:11">
      <c r="B27" s="153">
        <v>20</v>
      </c>
      <c r="C27" s="154">
        <v>45095</v>
      </c>
      <c r="D27" s="155" t="str">
        <f t="shared" si="1"/>
        <v>Sun</v>
      </c>
      <c r="E27" s="156">
        <v>4</v>
      </c>
      <c r="F27" s="157" t="s">
        <v>685</v>
      </c>
      <c r="G27" s="157" t="s">
        <v>691</v>
      </c>
      <c r="H27" s="157" t="s">
        <v>692</v>
      </c>
      <c r="I27" s="157" t="s">
        <v>687</v>
      </c>
      <c r="J27" s="157"/>
      <c r="K27" s="161" t="s">
        <v>693</v>
      </c>
    </row>
    <row r="28" spans="2:11">
      <c r="B28" s="289">
        <v>21</v>
      </c>
      <c r="C28" s="154">
        <v>45100</v>
      </c>
      <c r="D28" s="155" t="str">
        <f t="shared" si="1"/>
        <v>Fri</v>
      </c>
      <c r="E28" s="156">
        <v>1</v>
      </c>
      <c r="F28" s="157" t="s">
        <v>690</v>
      </c>
      <c r="G28" s="157"/>
      <c r="H28" s="157"/>
      <c r="I28" s="157"/>
      <c r="J28" s="157"/>
      <c r="K28" s="161" t="s">
        <v>708</v>
      </c>
    </row>
    <row r="29" spans="2:11">
      <c r="B29" s="141">
        <v>22</v>
      </c>
      <c r="C29" s="152">
        <v>45108</v>
      </c>
      <c r="D29" s="142" t="str">
        <f t="shared" si="1"/>
        <v>Sat</v>
      </c>
      <c r="E29" s="143">
        <v>4</v>
      </c>
      <c r="F29" s="144" t="s">
        <v>692</v>
      </c>
      <c r="G29" s="144" t="s">
        <v>694</v>
      </c>
      <c r="H29" s="144" t="s">
        <v>695</v>
      </c>
      <c r="I29" s="144" t="s">
        <v>696</v>
      </c>
      <c r="J29" s="144"/>
      <c r="K29" s="147" t="s">
        <v>697</v>
      </c>
    </row>
    <row r="30" spans="2:11">
      <c r="B30" s="141">
        <v>23</v>
      </c>
      <c r="C30" s="152">
        <v>45121</v>
      </c>
      <c r="D30" s="142" t="str">
        <f t="shared" si="1"/>
        <v>Fri</v>
      </c>
      <c r="E30" s="143">
        <v>1</v>
      </c>
      <c r="F30" s="144" t="s">
        <v>690</v>
      </c>
      <c r="G30" s="144"/>
      <c r="H30" s="144"/>
      <c r="I30" s="144"/>
      <c r="J30" s="144"/>
      <c r="K30" s="147" t="s">
        <v>708</v>
      </c>
    </row>
    <row r="31" spans="2:11">
      <c r="B31" s="141">
        <v>24</v>
      </c>
      <c r="C31" s="152">
        <v>45122</v>
      </c>
      <c r="D31" s="142" t="str">
        <f t="shared" si="1"/>
        <v>Sat</v>
      </c>
      <c r="E31" s="136">
        <v>4</v>
      </c>
      <c r="F31" s="144" t="s">
        <v>685</v>
      </c>
      <c r="G31" s="144" t="s">
        <v>691</v>
      </c>
      <c r="H31" s="144" t="s">
        <v>692</v>
      </c>
      <c r="I31" s="144" t="s">
        <v>687</v>
      </c>
      <c r="J31" s="144"/>
      <c r="K31" s="147" t="s">
        <v>693</v>
      </c>
    </row>
    <row r="32" spans="2:11">
      <c r="B32" s="141">
        <v>25</v>
      </c>
      <c r="C32" s="152">
        <v>45126</v>
      </c>
      <c r="D32" s="142" t="str">
        <f t="shared" si="1"/>
        <v>Wed</v>
      </c>
      <c r="E32" s="143">
        <v>1</v>
      </c>
      <c r="F32" s="144" t="s">
        <v>690</v>
      </c>
      <c r="G32" s="144"/>
      <c r="H32" s="144"/>
      <c r="I32" s="144"/>
      <c r="J32" s="144"/>
      <c r="K32" s="147" t="s">
        <v>708</v>
      </c>
    </row>
    <row r="33" spans="1:11">
      <c r="B33" s="141">
        <v>26</v>
      </c>
      <c r="C33" s="152">
        <v>45130</v>
      </c>
      <c r="D33" s="142" t="str">
        <f t="shared" si="1"/>
        <v>Sun</v>
      </c>
      <c r="E33" s="143">
        <v>3</v>
      </c>
      <c r="F33" s="144" t="s">
        <v>692</v>
      </c>
      <c r="G33" s="144" t="s">
        <v>694</v>
      </c>
      <c r="H33" s="144" t="s">
        <v>695</v>
      </c>
      <c r="I33" s="144"/>
      <c r="J33" s="144"/>
      <c r="K33" s="147" t="s">
        <v>699</v>
      </c>
    </row>
    <row r="34" spans="1:11">
      <c r="B34" s="141">
        <v>27</v>
      </c>
      <c r="C34" s="152">
        <v>45135</v>
      </c>
      <c r="D34" s="142" t="str">
        <f t="shared" si="1"/>
        <v>Fri</v>
      </c>
      <c r="E34" s="144" t="s">
        <v>718</v>
      </c>
      <c r="F34" s="144" t="s">
        <v>690</v>
      </c>
      <c r="G34" s="144"/>
      <c r="H34" s="144"/>
      <c r="I34" s="144"/>
      <c r="J34" s="144"/>
      <c r="K34" s="147" t="s">
        <v>708</v>
      </c>
    </row>
    <row r="35" spans="1:11">
      <c r="B35" s="153">
        <v>28</v>
      </c>
      <c r="C35" s="154">
        <v>45143</v>
      </c>
      <c r="D35" s="155" t="str">
        <f t="shared" si="1"/>
        <v>Sat</v>
      </c>
      <c r="E35" s="156">
        <v>4</v>
      </c>
      <c r="F35" s="157" t="s">
        <v>692</v>
      </c>
      <c r="G35" s="157" t="s">
        <v>694</v>
      </c>
      <c r="H35" s="157" t="s">
        <v>695</v>
      </c>
      <c r="I35" s="157" t="s">
        <v>696</v>
      </c>
      <c r="J35" s="157"/>
      <c r="K35" s="161" t="s">
        <v>697</v>
      </c>
    </row>
    <row r="36" spans="1:11">
      <c r="B36" s="162">
        <v>29</v>
      </c>
      <c r="C36" s="154">
        <v>45149</v>
      </c>
      <c r="D36" s="155" t="str">
        <f t="shared" si="1"/>
        <v>Fri</v>
      </c>
      <c r="E36" s="156">
        <v>1</v>
      </c>
      <c r="F36" s="157" t="s">
        <v>690</v>
      </c>
      <c r="G36" s="157"/>
      <c r="H36" s="157"/>
      <c r="I36" s="157"/>
      <c r="J36" s="157"/>
      <c r="K36" s="161" t="s">
        <v>708</v>
      </c>
    </row>
    <row r="37" spans="1:11">
      <c r="B37" s="162">
        <v>30</v>
      </c>
      <c r="C37" s="154">
        <v>45154</v>
      </c>
      <c r="D37" s="155" t="str">
        <f t="shared" si="1"/>
        <v>Wed</v>
      </c>
      <c r="E37" s="156">
        <v>1</v>
      </c>
      <c r="F37" s="157" t="s">
        <v>690</v>
      </c>
      <c r="G37" s="157"/>
      <c r="H37" s="157"/>
      <c r="I37" s="157"/>
      <c r="J37" s="158"/>
      <c r="K37" s="161" t="s">
        <v>708</v>
      </c>
    </row>
    <row r="38" spans="1:11">
      <c r="A38" s="184"/>
      <c r="B38" s="153">
        <v>31</v>
      </c>
      <c r="C38" s="154">
        <v>45157</v>
      </c>
      <c r="D38" s="155" t="str">
        <f t="shared" si="1"/>
        <v>Sat</v>
      </c>
      <c r="E38" s="156">
        <v>4</v>
      </c>
      <c r="F38" s="158" t="s">
        <v>685</v>
      </c>
      <c r="G38" s="157" t="s">
        <v>691</v>
      </c>
      <c r="H38" s="157" t="s">
        <v>692</v>
      </c>
      <c r="I38" s="157" t="s">
        <v>687</v>
      </c>
      <c r="J38" s="157"/>
      <c r="K38" s="161" t="s">
        <v>693</v>
      </c>
    </row>
    <row r="39" spans="1:11">
      <c r="B39" s="289">
        <v>32</v>
      </c>
      <c r="C39" s="154">
        <v>45163</v>
      </c>
      <c r="D39" s="155" t="str">
        <f t="shared" si="1"/>
        <v>Fri</v>
      </c>
      <c r="E39" s="156">
        <v>1</v>
      </c>
      <c r="F39" s="158" t="s">
        <v>690</v>
      </c>
      <c r="G39" s="157"/>
      <c r="H39" s="157"/>
      <c r="I39" s="157"/>
      <c r="J39" s="157"/>
      <c r="K39" s="161" t="s">
        <v>708</v>
      </c>
    </row>
    <row r="40" spans="1:11">
      <c r="B40" s="141">
        <v>33</v>
      </c>
      <c r="C40" s="152">
        <v>45177</v>
      </c>
      <c r="D40" s="142" t="str">
        <f t="shared" si="1"/>
        <v>Fri</v>
      </c>
      <c r="E40" s="143">
        <v>1</v>
      </c>
      <c r="F40" s="144" t="s">
        <v>690</v>
      </c>
      <c r="G40" s="144"/>
      <c r="H40" s="144"/>
      <c r="I40" s="144"/>
      <c r="J40" s="148"/>
      <c r="K40" s="147" t="s">
        <v>708</v>
      </c>
    </row>
    <row r="41" spans="1:11">
      <c r="B41" s="141">
        <v>34</v>
      </c>
      <c r="C41" s="152">
        <v>45178</v>
      </c>
      <c r="D41" s="142" t="str">
        <f t="shared" si="1"/>
        <v>Sat</v>
      </c>
      <c r="E41" s="143">
        <v>4</v>
      </c>
      <c r="F41" s="144" t="s">
        <v>692</v>
      </c>
      <c r="G41" s="144" t="s">
        <v>694</v>
      </c>
      <c r="H41" s="144" t="s">
        <v>695</v>
      </c>
      <c r="I41" s="144" t="s">
        <v>696</v>
      </c>
      <c r="J41" s="144"/>
      <c r="K41" s="147" t="s">
        <v>697</v>
      </c>
    </row>
    <row r="42" spans="1:11">
      <c r="B42" s="141">
        <v>35</v>
      </c>
      <c r="C42" s="152">
        <v>45182</v>
      </c>
      <c r="D42" s="142" t="str">
        <f t="shared" si="1"/>
        <v>Wed</v>
      </c>
      <c r="E42" s="143">
        <v>1</v>
      </c>
      <c r="F42" s="144" t="s">
        <v>690</v>
      </c>
      <c r="G42" s="144"/>
      <c r="H42" s="144"/>
      <c r="I42" s="144"/>
      <c r="J42" s="144"/>
      <c r="K42" s="147" t="s">
        <v>708</v>
      </c>
    </row>
    <row r="43" spans="1:11">
      <c r="B43" s="141">
        <v>36</v>
      </c>
      <c r="C43" s="152">
        <v>45185</v>
      </c>
      <c r="D43" s="142" t="str">
        <f t="shared" si="1"/>
        <v>Sat</v>
      </c>
      <c r="E43" s="143">
        <v>4</v>
      </c>
      <c r="F43" s="144" t="s">
        <v>685</v>
      </c>
      <c r="G43" s="144" t="s">
        <v>691</v>
      </c>
      <c r="H43" s="144" t="s">
        <v>692</v>
      </c>
      <c r="I43" s="144" t="s">
        <v>687</v>
      </c>
      <c r="J43" s="144"/>
      <c r="K43" s="147" t="s">
        <v>693</v>
      </c>
    </row>
    <row r="44" spans="1:11">
      <c r="B44" s="141">
        <v>37</v>
      </c>
      <c r="C44" s="152">
        <v>45186</v>
      </c>
      <c r="D44" s="142" t="str">
        <f t="shared" si="1"/>
        <v>Sun</v>
      </c>
      <c r="E44" s="143">
        <v>3</v>
      </c>
      <c r="F44" s="144" t="s">
        <v>692</v>
      </c>
      <c r="G44" s="144" t="s">
        <v>694</v>
      </c>
      <c r="H44" s="144" t="s">
        <v>695</v>
      </c>
      <c r="I44" s="144"/>
      <c r="J44" s="144"/>
      <c r="K44" s="147" t="s">
        <v>699</v>
      </c>
    </row>
    <row r="45" spans="1:11">
      <c r="B45" s="141">
        <v>38</v>
      </c>
      <c r="C45" s="152">
        <v>45191</v>
      </c>
      <c r="D45" s="142" t="str">
        <f t="shared" si="1"/>
        <v>Fri</v>
      </c>
      <c r="E45" s="143">
        <v>1</v>
      </c>
      <c r="F45" s="144" t="s">
        <v>690</v>
      </c>
      <c r="G45" s="144"/>
      <c r="H45" s="144"/>
      <c r="I45" s="144"/>
      <c r="J45" s="144"/>
      <c r="K45" s="147" t="s">
        <v>708</v>
      </c>
    </row>
    <row r="46" spans="1:11">
      <c r="B46" s="153">
        <v>39</v>
      </c>
      <c r="C46" s="154">
        <v>45213</v>
      </c>
      <c r="D46" s="155" t="str">
        <f t="shared" si="1"/>
        <v>Sat</v>
      </c>
      <c r="E46" s="156">
        <v>5</v>
      </c>
      <c r="F46" s="157" t="s">
        <v>700</v>
      </c>
      <c r="G46" s="157" t="s">
        <v>688</v>
      </c>
      <c r="H46" s="157" t="s">
        <v>701</v>
      </c>
      <c r="I46" s="157" t="s">
        <v>702</v>
      </c>
      <c r="J46" s="157" t="s">
        <v>703</v>
      </c>
      <c r="K46" s="161" t="s">
        <v>704</v>
      </c>
    </row>
    <row r="47" spans="1:11">
      <c r="B47" s="153">
        <v>40</v>
      </c>
      <c r="C47" s="154">
        <v>45220</v>
      </c>
      <c r="D47" s="155" t="str">
        <f t="shared" si="1"/>
        <v>Sat</v>
      </c>
      <c r="E47" s="156">
        <v>5</v>
      </c>
      <c r="F47" s="157" t="s">
        <v>700</v>
      </c>
      <c r="G47" s="157" t="s">
        <v>688</v>
      </c>
      <c r="H47" s="157" t="s">
        <v>701</v>
      </c>
      <c r="I47" s="157" t="s">
        <v>702</v>
      </c>
      <c r="J47" s="157" t="s">
        <v>703</v>
      </c>
      <c r="K47" s="161" t="s">
        <v>704</v>
      </c>
    </row>
    <row r="48" spans="1:11">
      <c r="B48" s="153">
        <v>41</v>
      </c>
      <c r="C48" s="154">
        <v>45226</v>
      </c>
      <c r="D48" s="155" t="str">
        <f t="shared" si="1"/>
        <v>Fri</v>
      </c>
      <c r="E48" s="156">
        <v>3</v>
      </c>
      <c r="F48" s="157" t="s">
        <v>705</v>
      </c>
      <c r="G48" s="157" t="s">
        <v>702</v>
      </c>
      <c r="H48" s="157" t="s">
        <v>703</v>
      </c>
      <c r="I48" s="157"/>
      <c r="J48" s="157"/>
      <c r="K48" s="161" t="s">
        <v>704</v>
      </c>
    </row>
    <row r="49" spans="2:11">
      <c r="B49" s="289">
        <v>42</v>
      </c>
      <c r="C49" s="154">
        <v>45227</v>
      </c>
      <c r="D49" s="155" t="str">
        <f t="shared" si="1"/>
        <v>Sat</v>
      </c>
      <c r="E49" s="156">
        <v>5</v>
      </c>
      <c r="F49" s="157" t="s">
        <v>700</v>
      </c>
      <c r="G49" s="157" t="s">
        <v>688</v>
      </c>
      <c r="H49" s="157" t="s">
        <v>701</v>
      </c>
      <c r="I49" s="157" t="s">
        <v>702</v>
      </c>
      <c r="J49" s="157" t="s">
        <v>703</v>
      </c>
      <c r="K49" s="161" t="s">
        <v>704</v>
      </c>
    </row>
    <row r="50" spans="2:11">
      <c r="B50" s="141">
        <v>43</v>
      </c>
      <c r="C50" s="152">
        <v>45238</v>
      </c>
      <c r="D50" s="142" t="str">
        <f t="shared" si="1"/>
        <v>Wed</v>
      </c>
      <c r="E50" s="143">
        <v>1</v>
      </c>
      <c r="F50" s="144" t="s">
        <v>690</v>
      </c>
      <c r="G50" s="144"/>
      <c r="H50" s="144"/>
      <c r="I50" s="144"/>
      <c r="J50" s="144"/>
      <c r="K50" s="147" t="s">
        <v>708</v>
      </c>
    </row>
    <row r="51" spans="2:11">
      <c r="B51" s="141">
        <v>44</v>
      </c>
      <c r="C51" s="152">
        <v>45241</v>
      </c>
      <c r="D51" s="142" t="str">
        <f t="shared" si="1"/>
        <v>Sat</v>
      </c>
      <c r="E51" s="143">
        <v>4</v>
      </c>
      <c r="F51" s="144" t="s">
        <v>706</v>
      </c>
      <c r="G51" s="144" t="s">
        <v>692</v>
      </c>
      <c r="H51" s="144" t="s">
        <v>694</v>
      </c>
      <c r="I51" s="144" t="s">
        <v>695</v>
      </c>
      <c r="J51" s="144"/>
      <c r="K51" s="147" t="s">
        <v>697</v>
      </c>
    </row>
    <row r="52" spans="2:11">
      <c r="B52" s="141">
        <v>45</v>
      </c>
      <c r="C52" s="152">
        <v>45242</v>
      </c>
      <c r="D52" s="142" t="str">
        <f t="shared" si="1"/>
        <v>Sun</v>
      </c>
      <c r="E52" s="143">
        <v>4</v>
      </c>
      <c r="F52" s="144" t="s">
        <v>685</v>
      </c>
      <c r="G52" s="144" t="s">
        <v>691</v>
      </c>
      <c r="H52" s="144" t="s">
        <v>692</v>
      </c>
      <c r="I52" s="144" t="s">
        <v>687</v>
      </c>
      <c r="J52" s="144"/>
      <c r="K52" s="147" t="s">
        <v>693</v>
      </c>
    </row>
    <row r="53" spans="2:11">
      <c r="B53" s="141">
        <v>46</v>
      </c>
      <c r="C53" s="152">
        <v>45247</v>
      </c>
      <c r="D53" s="142" t="str">
        <f t="shared" si="1"/>
        <v>Fri</v>
      </c>
      <c r="E53" s="143">
        <v>1</v>
      </c>
      <c r="F53" s="144" t="s">
        <v>690</v>
      </c>
      <c r="G53" s="144"/>
      <c r="H53" s="144"/>
      <c r="I53" s="144"/>
      <c r="J53" s="144"/>
      <c r="K53" s="147" t="s">
        <v>708</v>
      </c>
    </row>
    <row r="54" spans="2:11">
      <c r="B54" s="153">
        <v>47</v>
      </c>
      <c r="C54" s="154">
        <v>45262</v>
      </c>
      <c r="D54" s="155" t="str">
        <f t="shared" si="1"/>
        <v>Sat</v>
      </c>
      <c r="E54" s="156">
        <v>5</v>
      </c>
      <c r="F54" s="157" t="s">
        <v>479</v>
      </c>
      <c r="G54" s="157" t="s">
        <v>685</v>
      </c>
      <c r="H54" s="157" t="s">
        <v>686</v>
      </c>
      <c r="I54" s="157" t="s">
        <v>687</v>
      </c>
      <c r="J54" s="157" t="s">
        <v>688</v>
      </c>
      <c r="K54" s="161" t="s">
        <v>707</v>
      </c>
    </row>
    <row r="55" spans="2:11">
      <c r="B55" s="153">
        <v>48</v>
      </c>
      <c r="C55" s="154">
        <v>45263</v>
      </c>
      <c r="D55" s="155" t="str">
        <f t="shared" si="1"/>
        <v>Sun</v>
      </c>
      <c r="E55" s="156">
        <v>5</v>
      </c>
      <c r="F55" s="157" t="s">
        <v>479</v>
      </c>
      <c r="G55" s="157" t="s">
        <v>685</v>
      </c>
      <c r="H55" s="157" t="s">
        <v>686</v>
      </c>
      <c r="I55" s="157" t="s">
        <v>687</v>
      </c>
      <c r="J55" s="157" t="s">
        <v>688</v>
      </c>
      <c r="K55" s="161" t="s">
        <v>707</v>
      </c>
    </row>
    <row r="56" spans="2:11">
      <c r="B56" s="153">
        <v>49</v>
      </c>
      <c r="C56" s="154">
        <v>45269</v>
      </c>
      <c r="D56" s="155" t="str">
        <f t="shared" si="1"/>
        <v>Sat</v>
      </c>
      <c r="E56" s="156">
        <v>5</v>
      </c>
      <c r="F56" s="157" t="s">
        <v>479</v>
      </c>
      <c r="G56" s="157" t="s">
        <v>685</v>
      </c>
      <c r="H56" s="157" t="s">
        <v>686</v>
      </c>
      <c r="I56" s="157" t="s">
        <v>687</v>
      </c>
      <c r="J56" s="157" t="s">
        <v>688</v>
      </c>
      <c r="K56" s="161" t="s">
        <v>707</v>
      </c>
    </row>
    <row r="57" spans="2:11">
      <c r="B57" s="209">
        <v>50</v>
      </c>
      <c r="C57" s="154">
        <v>45270</v>
      </c>
      <c r="D57" s="155" t="str">
        <f t="shared" si="1"/>
        <v>Sun</v>
      </c>
      <c r="E57" s="156">
        <v>5</v>
      </c>
      <c r="F57" s="157" t="s">
        <v>479</v>
      </c>
      <c r="G57" s="157" t="s">
        <v>685</v>
      </c>
      <c r="H57" s="157" t="s">
        <v>686</v>
      </c>
      <c r="I57" s="157" t="s">
        <v>687</v>
      </c>
      <c r="J57" s="157" t="s">
        <v>688</v>
      </c>
      <c r="K57" s="161" t="s">
        <v>707</v>
      </c>
    </row>
    <row r="58" spans="2:11">
      <c r="B58" s="289">
        <v>51</v>
      </c>
      <c r="C58" s="154">
        <v>45276</v>
      </c>
      <c r="D58" s="155" t="str">
        <f t="shared" si="1"/>
        <v>Sat</v>
      </c>
      <c r="E58" s="156">
        <v>5</v>
      </c>
      <c r="F58" s="157" t="s">
        <v>479</v>
      </c>
      <c r="G58" s="157" t="s">
        <v>685</v>
      </c>
      <c r="H58" s="157" t="s">
        <v>686</v>
      </c>
      <c r="I58" s="157" t="s">
        <v>687</v>
      </c>
      <c r="J58" s="157" t="s">
        <v>688</v>
      </c>
      <c r="K58" s="161" t="s">
        <v>707</v>
      </c>
    </row>
  </sheetData>
  <pageMargins left="0.7" right="0.7" top="0.75" bottom="0.75" header="0.3" footer="0.3"/>
  <pageSetup scale="73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5">
    <pageSetUpPr fitToPage="1"/>
  </sheetPr>
  <dimension ref="B1:N60"/>
  <sheetViews>
    <sheetView workbookViewId="0"/>
  </sheetViews>
  <sheetFormatPr defaultRowHeight="15"/>
  <cols>
    <col min="1" max="1" width="5.7109375" customWidth="1"/>
    <col min="2" max="2" width="6" customWidth="1"/>
    <col min="3" max="3" width="11.140625" customWidth="1"/>
    <col min="11" max="11" width="5.85546875" customWidth="1"/>
    <col min="12" max="12" width="4.140625" customWidth="1"/>
    <col min="13" max="13" width="6.7109375" customWidth="1"/>
    <col min="14" max="14" width="20.28515625" customWidth="1"/>
  </cols>
  <sheetData>
    <row r="1" spans="2:14">
      <c r="B1" s="137"/>
      <c r="C1" s="138"/>
      <c r="D1" s="138"/>
      <c r="E1" s="165"/>
      <c r="F1" s="166"/>
      <c r="G1" s="166"/>
      <c r="H1" s="166"/>
      <c r="I1" s="166"/>
      <c r="J1" s="139"/>
      <c r="K1" s="140"/>
      <c r="L1" s="139"/>
      <c r="M1" s="139"/>
      <c r="N1" s="137"/>
    </row>
    <row r="2" spans="2:14" ht="111.6" customHeight="1">
      <c r="B2" s="137" t="s">
        <v>15</v>
      </c>
      <c r="C2" s="167" t="s">
        <v>709</v>
      </c>
      <c r="D2" s="168"/>
      <c r="E2" s="165"/>
      <c r="F2" s="169"/>
      <c r="G2" s="169"/>
      <c r="H2" s="169"/>
      <c r="I2" s="169"/>
      <c r="J2" s="170"/>
      <c r="K2" s="140"/>
      <c r="L2" s="170"/>
      <c r="M2" s="170"/>
      <c r="N2" s="307" t="s">
        <v>966</v>
      </c>
    </row>
    <row r="3" spans="2:14" ht="16.149999999999999" customHeight="1">
      <c r="B3" s="169"/>
      <c r="C3" s="171"/>
      <c r="D3" s="171"/>
      <c r="E3" s="165"/>
      <c r="F3" s="172"/>
      <c r="G3" s="172"/>
      <c r="H3" s="172"/>
      <c r="I3" s="173" t="s">
        <v>0</v>
      </c>
      <c r="J3" s="453">
        <f>SUM(K7:K70)</f>
        <v>17026</v>
      </c>
      <c r="K3" s="278"/>
      <c r="L3" s="173"/>
      <c r="M3" s="173"/>
      <c r="N3" s="175">
        <f ca="1">TODAY()</f>
        <v>45278</v>
      </c>
    </row>
    <row r="4" spans="2:14" ht="4.1500000000000004" customHeight="1" thickBot="1">
      <c r="B4" s="169"/>
      <c r="C4" s="171"/>
      <c r="D4" s="171"/>
      <c r="E4" s="165"/>
      <c r="F4" s="172"/>
      <c r="G4" s="172"/>
      <c r="H4" s="172"/>
      <c r="I4" s="172"/>
      <c r="J4" s="173"/>
      <c r="K4" s="278"/>
      <c r="L4" s="173"/>
      <c r="M4" s="173"/>
      <c r="N4" s="176"/>
    </row>
    <row r="5" spans="2:14" ht="29.45" customHeight="1" thickBot="1">
      <c r="B5" s="192" t="s">
        <v>477</v>
      </c>
      <c r="C5" s="193" t="s">
        <v>478</v>
      </c>
      <c r="D5" s="193"/>
      <c r="E5" s="201" t="s">
        <v>714</v>
      </c>
      <c r="F5" s="177">
        <v>1</v>
      </c>
      <c r="G5" s="178">
        <v>2</v>
      </c>
      <c r="H5" s="178">
        <v>3</v>
      </c>
      <c r="I5" s="178">
        <v>4</v>
      </c>
      <c r="J5" s="178">
        <v>5</v>
      </c>
      <c r="K5" s="454" t="s">
        <v>1</v>
      </c>
      <c r="L5" s="200" t="s">
        <v>715</v>
      </c>
      <c r="M5" s="194" t="s">
        <v>1064</v>
      </c>
      <c r="N5" s="194" t="s">
        <v>2</v>
      </c>
    </row>
    <row r="6" spans="2:14">
      <c r="K6" s="3"/>
      <c r="L6" s="240"/>
      <c r="M6" s="240"/>
    </row>
    <row r="7" spans="2:14">
      <c r="B7" s="289">
        <v>1</v>
      </c>
      <c r="C7" s="229">
        <v>44958</v>
      </c>
      <c r="D7" s="230" t="str">
        <f t="shared" ref="D7:D60" si="0">IF(C7=0," ",TEXT(C7,"ddd"))</f>
        <v>Wed</v>
      </c>
      <c r="E7" s="291">
        <v>1</v>
      </c>
      <c r="F7" s="297" t="s">
        <v>741</v>
      </c>
      <c r="G7" s="298"/>
      <c r="H7" s="298"/>
      <c r="I7" s="298"/>
      <c r="J7" s="299"/>
      <c r="K7" s="300">
        <v>1</v>
      </c>
      <c r="L7" s="291">
        <f t="shared" ref="L7:L8" si="1">IF(K7=0," ",K7/E7)</f>
        <v>1</v>
      </c>
      <c r="M7" s="291">
        <f>IF(K7=0," ",SUM(K$7:K7))</f>
        <v>1</v>
      </c>
      <c r="N7" s="231" t="s">
        <v>710</v>
      </c>
    </row>
    <row r="8" spans="2:14">
      <c r="B8" s="141">
        <v>2</v>
      </c>
      <c r="C8" s="152">
        <v>45016</v>
      </c>
      <c r="D8" s="142" t="str">
        <f t="shared" si="0"/>
        <v>Fri</v>
      </c>
      <c r="E8" s="285">
        <v>1</v>
      </c>
      <c r="F8" s="243" t="s">
        <v>743</v>
      </c>
      <c r="G8" s="294"/>
      <c r="H8" s="294"/>
      <c r="I8" s="294"/>
      <c r="J8" s="295"/>
      <c r="K8" s="296">
        <v>3</v>
      </c>
      <c r="L8" s="285">
        <f t="shared" si="1"/>
        <v>3</v>
      </c>
      <c r="M8" s="285">
        <f>IF(K8=0," ",SUM(K$7:K8))</f>
        <v>4</v>
      </c>
      <c r="N8" s="287" t="s">
        <v>766</v>
      </c>
    </row>
    <row r="9" spans="2:14">
      <c r="B9" s="153">
        <v>3</v>
      </c>
      <c r="C9" s="229">
        <v>45017</v>
      </c>
      <c r="D9" s="203" t="str">
        <f t="shared" si="0"/>
        <v>Sat</v>
      </c>
      <c r="E9" s="204">
        <v>5</v>
      </c>
      <c r="F9" s="241" t="s">
        <v>742</v>
      </c>
      <c r="G9" s="205" t="s">
        <v>743</v>
      </c>
      <c r="H9" s="205" t="s">
        <v>749</v>
      </c>
      <c r="I9" s="205" t="s">
        <v>747</v>
      </c>
      <c r="J9" s="205" t="s">
        <v>762</v>
      </c>
      <c r="K9" s="280">
        <v>410</v>
      </c>
      <c r="L9" s="280">
        <f>IF(K9=0," ",K9/E9)</f>
        <v>82</v>
      </c>
      <c r="M9" s="280">
        <f>IF(K9=0," ",SUM(K$7:K9))</f>
        <v>414</v>
      </c>
      <c r="N9" s="208" t="s">
        <v>764</v>
      </c>
    </row>
    <row r="10" spans="2:14">
      <c r="B10" s="153">
        <v>4</v>
      </c>
      <c r="C10" s="229">
        <v>45018</v>
      </c>
      <c r="D10" s="155" t="str">
        <f t="shared" si="0"/>
        <v>Sun</v>
      </c>
      <c r="E10" s="156">
        <v>5</v>
      </c>
      <c r="F10" s="241" t="s">
        <v>742</v>
      </c>
      <c r="G10" s="205" t="s">
        <v>743</v>
      </c>
      <c r="H10" s="205" t="s">
        <v>749</v>
      </c>
      <c r="I10" s="205" t="s">
        <v>747</v>
      </c>
      <c r="J10" s="205" t="s">
        <v>762</v>
      </c>
      <c r="K10" s="280">
        <v>707</v>
      </c>
      <c r="L10" s="280">
        <f t="shared" ref="L10:L60" si="2">IF(K10=0," ",K10/E10)</f>
        <v>141.4</v>
      </c>
      <c r="M10" s="280">
        <f>IF(K10=0," ",SUM(K$7:K10))</f>
        <v>1121</v>
      </c>
      <c r="N10" s="161" t="s">
        <v>765</v>
      </c>
    </row>
    <row r="11" spans="2:14">
      <c r="B11" s="153">
        <v>5</v>
      </c>
      <c r="C11" s="229">
        <v>45028</v>
      </c>
      <c r="D11" s="155" t="str">
        <f t="shared" si="0"/>
        <v>Wed</v>
      </c>
      <c r="E11" s="156">
        <v>1</v>
      </c>
      <c r="F11" s="242" t="s">
        <v>741</v>
      </c>
      <c r="G11" s="158"/>
      <c r="H11" s="158"/>
      <c r="I11" s="158"/>
      <c r="J11" s="157"/>
      <c r="K11" s="281">
        <v>140</v>
      </c>
      <c r="L11" s="281">
        <f t="shared" si="2"/>
        <v>140</v>
      </c>
      <c r="M11" s="280">
        <f>IF(K11=0," ",SUM(K$7:K11))</f>
        <v>1261</v>
      </c>
      <c r="N11" s="161" t="s">
        <v>708</v>
      </c>
    </row>
    <row r="12" spans="2:14">
      <c r="B12" s="153">
        <v>6</v>
      </c>
      <c r="C12" s="229">
        <v>45031</v>
      </c>
      <c r="D12" s="155" t="str">
        <f t="shared" si="0"/>
        <v>Sat</v>
      </c>
      <c r="E12" s="156">
        <v>4</v>
      </c>
      <c r="F12" s="242" t="s">
        <v>743</v>
      </c>
      <c r="G12" s="157" t="s">
        <v>752</v>
      </c>
      <c r="H12" s="157" t="s">
        <v>744</v>
      </c>
      <c r="I12" s="157" t="s">
        <v>750</v>
      </c>
      <c r="J12" s="157"/>
      <c r="K12" s="281">
        <v>13</v>
      </c>
      <c r="L12" s="281">
        <f t="shared" si="2"/>
        <v>3.25</v>
      </c>
      <c r="M12" s="280">
        <f>IF(K12=0," ",SUM(K$7:K12))</f>
        <v>1274</v>
      </c>
      <c r="N12" s="161" t="s">
        <v>693</v>
      </c>
    </row>
    <row r="13" spans="2:14">
      <c r="B13" s="153">
        <v>7</v>
      </c>
      <c r="C13" s="229">
        <v>45037</v>
      </c>
      <c r="D13" s="155" t="str">
        <f t="shared" si="0"/>
        <v>Fri</v>
      </c>
      <c r="E13" s="156">
        <v>1</v>
      </c>
      <c r="F13" s="242" t="s">
        <v>741</v>
      </c>
      <c r="G13" s="158"/>
      <c r="H13" s="158"/>
      <c r="I13" s="158"/>
      <c r="J13" s="157"/>
      <c r="K13" s="281">
        <v>193</v>
      </c>
      <c r="L13" s="281">
        <f t="shared" si="2"/>
        <v>193</v>
      </c>
      <c r="M13" s="280">
        <f>IF(K13=0," ",SUM(K$7:K13))</f>
        <v>1467</v>
      </c>
      <c r="N13" s="161" t="s">
        <v>708</v>
      </c>
    </row>
    <row r="14" spans="2:14">
      <c r="B14" s="289">
        <v>8</v>
      </c>
      <c r="C14" s="229">
        <v>45039</v>
      </c>
      <c r="D14" s="155" t="str">
        <f t="shared" si="0"/>
        <v>Sun</v>
      </c>
      <c r="E14" s="156">
        <v>1</v>
      </c>
      <c r="F14" s="306" t="s">
        <v>753</v>
      </c>
      <c r="G14" s="158"/>
      <c r="H14" s="158"/>
      <c r="I14" s="158"/>
      <c r="J14" s="157"/>
      <c r="K14" s="281">
        <v>121</v>
      </c>
      <c r="L14" s="281">
        <f t="shared" si="2"/>
        <v>121</v>
      </c>
      <c r="M14" s="280">
        <f>IF(K14=0," ",SUM(K$7:K14))</f>
        <v>1588</v>
      </c>
      <c r="N14" s="161" t="s">
        <v>836</v>
      </c>
    </row>
    <row r="15" spans="2:14">
      <c r="B15" s="141">
        <v>9</v>
      </c>
      <c r="C15" s="152">
        <v>45052</v>
      </c>
      <c r="D15" s="142" t="str">
        <f t="shared" si="0"/>
        <v>Sat</v>
      </c>
      <c r="E15" s="143">
        <v>4</v>
      </c>
      <c r="F15" s="243" t="s">
        <v>744</v>
      </c>
      <c r="G15" s="144" t="s">
        <v>753</v>
      </c>
      <c r="H15" s="144" t="s">
        <v>754</v>
      </c>
      <c r="I15" s="144" t="s">
        <v>755</v>
      </c>
      <c r="J15" s="148"/>
      <c r="K15" s="196">
        <v>375</v>
      </c>
      <c r="L15" s="196">
        <f t="shared" si="2"/>
        <v>93.75</v>
      </c>
      <c r="M15" s="196">
        <f>IF(K15=0," ",SUM(K$7:K15))</f>
        <v>1963</v>
      </c>
      <c r="N15" s="147" t="s">
        <v>697</v>
      </c>
    </row>
    <row r="16" spans="2:14">
      <c r="B16" s="141">
        <v>10</v>
      </c>
      <c r="C16" s="152">
        <v>45058</v>
      </c>
      <c r="D16" s="142" t="str">
        <f t="shared" si="0"/>
        <v>Fri</v>
      </c>
      <c r="E16" s="143">
        <v>1</v>
      </c>
      <c r="F16" s="243" t="s">
        <v>741</v>
      </c>
      <c r="G16" s="148"/>
      <c r="H16" s="148"/>
      <c r="I16" s="144"/>
      <c r="J16" s="144"/>
      <c r="K16" s="196">
        <v>63</v>
      </c>
      <c r="L16" s="196">
        <f t="shared" si="2"/>
        <v>63</v>
      </c>
      <c r="M16" s="196">
        <f>IF(K16=0," ",SUM(K$7:K16))</f>
        <v>2026</v>
      </c>
      <c r="N16" s="147" t="s">
        <v>708</v>
      </c>
    </row>
    <row r="17" spans="2:14">
      <c r="B17" s="141">
        <v>11</v>
      </c>
      <c r="C17" s="152">
        <v>45059</v>
      </c>
      <c r="D17" s="142" t="str">
        <f t="shared" si="0"/>
        <v>Sat</v>
      </c>
      <c r="E17" s="143">
        <v>4</v>
      </c>
      <c r="F17" s="243" t="s">
        <v>743</v>
      </c>
      <c r="G17" s="144" t="s">
        <v>752</v>
      </c>
      <c r="H17" s="144" t="s">
        <v>744</v>
      </c>
      <c r="I17" s="144" t="s">
        <v>750</v>
      </c>
      <c r="J17" s="144"/>
      <c r="K17" s="196">
        <v>15</v>
      </c>
      <c r="L17" s="196">
        <f t="shared" si="2"/>
        <v>3.75</v>
      </c>
      <c r="M17" s="196">
        <f>IF(K17=0," ",SUM(K$7:K17))</f>
        <v>2041</v>
      </c>
      <c r="N17" s="147" t="s">
        <v>693</v>
      </c>
    </row>
    <row r="18" spans="2:14">
      <c r="B18" s="141">
        <v>12</v>
      </c>
      <c r="C18" s="152">
        <v>45063</v>
      </c>
      <c r="D18" s="142" t="str">
        <f t="shared" si="0"/>
        <v>Wed</v>
      </c>
      <c r="E18" s="143">
        <v>1</v>
      </c>
      <c r="F18" s="243" t="s">
        <v>741</v>
      </c>
      <c r="G18" s="148"/>
      <c r="H18" s="148"/>
      <c r="I18" s="148"/>
      <c r="J18" s="144"/>
      <c r="K18" s="196">
        <v>99</v>
      </c>
      <c r="L18" s="196">
        <f t="shared" si="2"/>
        <v>99</v>
      </c>
      <c r="M18" s="196">
        <f>IF(K18=0," ",SUM(K$7:K18))</f>
        <v>2140</v>
      </c>
      <c r="N18" s="147" t="s">
        <v>708</v>
      </c>
    </row>
    <row r="19" spans="2:14">
      <c r="B19" s="141">
        <v>13</v>
      </c>
      <c r="C19" s="152">
        <v>45066</v>
      </c>
      <c r="D19" s="142" t="str">
        <f t="shared" si="0"/>
        <v>Sat</v>
      </c>
      <c r="E19" s="143">
        <v>2</v>
      </c>
      <c r="F19" s="243" t="s">
        <v>741</v>
      </c>
      <c r="G19" s="144"/>
      <c r="H19" s="144"/>
      <c r="I19" s="144"/>
      <c r="J19" s="144"/>
      <c r="K19" s="196">
        <v>39</v>
      </c>
      <c r="L19" s="196">
        <f t="shared" si="2"/>
        <v>19.5</v>
      </c>
      <c r="M19" s="196">
        <f>IF(K19=0," ",SUM(K$7:K19))</f>
        <v>2179</v>
      </c>
      <c r="N19" s="147" t="s">
        <v>698</v>
      </c>
    </row>
    <row r="20" spans="2:14">
      <c r="B20" s="141">
        <v>14</v>
      </c>
      <c r="C20" s="152">
        <v>45067</v>
      </c>
      <c r="D20" s="142" t="str">
        <f t="shared" si="0"/>
        <v>Sun</v>
      </c>
      <c r="E20" s="143">
        <v>3</v>
      </c>
      <c r="F20" s="243" t="s">
        <v>745</v>
      </c>
      <c r="G20" s="144" t="s">
        <v>753</v>
      </c>
      <c r="H20" s="144" t="s">
        <v>754</v>
      </c>
      <c r="I20" s="144"/>
      <c r="J20" s="144"/>
      <c r="K20" s="196">
        <v>254</v>
      </c>
      <c r="L20" s="196">
        <f t="shared" si="2"/>
        <v>84.666666666666671</v>
      </c>
      <c r="M20" s="196">
        <f>IF(K20=0," ",SUM(K$7:K20))</f>
        <v>2433</v>
      </c>
      <c r="N20" s="147" t="s">
        <v>699</v>
      </c>
    </row>
    <row r="21" spans="2:14">
      <c r="B21" s="141">
        <v>15</v>
      </c>
      <c r="C21" s="152">
        <v>45072</v>
      </c>
      <c r="D21" s="142" t="str">
        <f t="shared" si="0"/>
        <v>Fri</v>
      </c>
      <c r="E21" s="143">
        <v>1</v>
      </c>
      <c r="F21" s="243" t="s">
        <v>741</v>
      </c>
      <c r="G21" s="144"/>
      <c r="H21" s="144"/>
      <c r="I21" s="144"/>
      <c r="J21" s="144"/>
      <c r="K21" s="196">
        <v>156</v>
      </c>
      <c r="L21" s="196">
        <f t="shared" si="2"/>
        <v>156</v>
      </c>
      <c r="M21" s="196">
        <f>IF(K21=0," ",SUM(K$7:K21))</f>
        <v>2589</v>
      </c>
      <c r="N21" s="147" t="s">
        <v>708</v>
      </c>
    </row>
    <row r="22" spans="2:14">
      <c r="B22" s="153">
        <v>16</v>
      </c>
      <c r="C22" s="229">
        <v>45080</v>
      </c>
      <c r="D22" s="155" t="str">
        <f t="shared" si="0"/>
        <v>Sat</v>
      </c>
      <c r="E22" s="156">
        <v>4</v>
      </c>
      <c r="F22" s="242" t="s">
        <v>744</v>
      </c>
      <c r="G22" s="232" t="s">
        <v>753</v>
      </c>
      <c r="H22" s="232" t="s">
        <v>754</v>
      </c>
      <c r="I22" s="232" t="s">
        <v>755</v>
      </c>
      <c r="J22" s="157"/>
      <c r="K22" s="281">
        <v>339</v>
      </c>
      <c r="L22" s="281">
        <f t="shared" si="2"/>
        <v>84.75</v>
      </c>
      <c r="M22" s="281">
        <f>IF(K22=0," ",SUM(K$7:K22))</f>
        <v>2928</v>
      </c>
      <c r="N22" s="161" t="s">
        <v>697</v>
      </c>
    </row>
    <row r="23" spans="2:14">
      <c r="B23" s="153">
        <v>17</v>
      </c>
      <c r="C23" s="229">
        <v>45086</v>
      </c>
      <c r="D23" s="155" t="str">
        <f t="shared" si="0"/>
        <v>Fri</v>
      </c>
      <c r="E23" s="156">
        <v>1</v>
      </c>
      <c r="F23" s="242" t="s">
        <v>741</v>
      </c>
      <c r="G23" s="157"/>
      <c r="H23" s="157"/>
      <c r="I23" s="157"/>
      <c r="J23" s="157"/>
      <c r="K23" s="281">
        <v>130</v>
      </c>
      <c r="L23" s="281">
        <f t="shared" si="2"/>
        <v>130</v>
      </c>
      <c r="M23" s="281">
        <f>IF(K23=0," ",SUM(K$7:K23))</f>
        <v>3058</v>
      </c>
      <c r="N23" s="161" t="s">
        <v>708</v>
      </c>
    </row>
    <row r="24" spans="2:14">
      <c r="B24" s="153">
        <v>18</v>
      </c>
      <c r="C24" s="229">
        <v>45088</v>
      </c>
      <c r="D24" s="155" t="str">
        <f t="shared" si="0"/>
        <v>Sun</v>
      </c>
      <c r="E24" s="156">
        <v>3</v>
      </c>
      <c r="F24" s="242" t="s">
        <v>744</v>
      </c>
      <c r="G24" s="157" t="s">
        <v>753</v>
      </c>
      <c r="H24" s="157" t="s">
        <v>754</v>
      </c>
      <c r="I24" s="157"/>
      <c r="J24" s="157"/>
      <c r="K24" s="281">
        <v>233</v>
      </c>
      <c r="L24" s="281">
        <f t="shared" si="2"/>
        <v>77.666666666666671</v>
      </c>
      <c r="M24" s="281">
        <f>IF(K24=0," ",SUM(K$7:K24))</f>
        <v>3291</v>
      </c>
      <c r="N24" s="161" t="s">
        <v>699</v>
      </c>
    </row>
    <row r="25" spans="2:14">
      <c r="B25" s="162">
        <v>19</v>
      </c>
      <c r="C25" s="229">
        <v>45091</v>
      </c>
      <c r="D25" s="155" t="str">
        <f t="shared" si="0"/>
        <v>Wed</v>
      </c>
      <c r="E25" s="156">
        <v>1</v>
      </c>
      <c r="F25" s="242" t="s">
        <v>741</v>
      </c>
      <c r="G25" s="157"/>
      <c r="H25" s="157"/>
      <c r="I25" s="157"/>
      <c r="J25" s="157"/>
      <c r="K25" s="281">
        <v>160</v>
      </c>
      <c r="L25" s="281">
        <f t="shared" si="2"/>
        <v>160</v>
      </c>
      <c r="M25" s="281">
        <f>IF(K25=0," ",SUM(K$7:K25))</f>
        <v>3451</v>
      </c>
      <c r="N25" s="161" t="s">
        <v>708</v>
      </c>
    </row>
    <row r="26" spans="2:14">
      <c r="B26" s="162">
        <v>20</v>
      </c>
      <c r="C26" s="229">
        <v>45094</v>
      </c>
      <c r="D26" s="155" t="str">
        <f t="shared" si="0"/>
        <v>Sat</v>
      </c>
      <c r="E26" s="156">
        <v>4</v>
      </c>
      <c r="F26" s="242" t="s">
        <v>743</v>
      </c>
      <c r="G26" s="157" t="s">
        <v>752</v>
      </c>
      <c r="H26" s="157" t="s">
        <v>744</v>
      </c>
      <c r="I26" s="157" t="s">
        <v>750</v>
      </c>
      <c r="J26" s="157"/>
      <c r="K26" s="281">
        <v>13</v>
      </c>
      <c r="L26" s="281">
        <f t="shared" si="2"/>
        <v>3.25</v>
      </c>
      <c r="M26" s="281">
        <f>IF(K26=0," ",SUM(K$7:K26))</f>
        <v>3464</v>
      </c>
      <c r="N26" s="161" t="s">
        <v>693</v>
      </c>
    </row>
    <row r="27" spans="2:14">
      <c r="B27" s="153">
        <v>21</v>
      </c>
      <c r="C27" s="229">
        <v>45095</v>
      </c>
      <c r="D27" s="155" t="str">
        <f t="shared" si="0"/>
        <v>Sun</v>
      </c>
      <c r="E27" s="156">
        <v>4</v>
      </c>
      <c r="F27" s="242" t="s">
        <v>743</v>
      </c>
      <c r="G27" s="157" t="s">
        <v>752</v>
      </c>
      <c r="H27" s="157" t="s">
        <v>744</v>
      </c>
      <c r="I27" s="157" t="s">
        <v>750</v>
      </c>
      <c r="J27" s="157"/>
      <c r="K27" s="281">
        <v>17</v>
      </c>
      <c r="L27" s="281">
        <f t="shared" si="2"/>
        <v>4.25</v>
      </c>
      <c r="M27" s="281">
        <f>IF(K27=0," ",SUM(K$7:K27))</f>
        <v>3481</v>
      </c>
      <c r="N27" s="161" t="s">
        <v>693</v>
      </c>
    </row>
    <row r="28" spans="2:14">
      <c r="B28" s="289">
        <v>22</v>
      </c>
      <c r="C28" s="229">
        <v>45100</v>
      </c>
      <c r="D28" s="155" t="str">
        <f t="shared" si="0"/>
        <v>Fri</v>
      </c>
      <c r="E28" s="156">
        <v>1</v>
      </c>
      <c r="F28" s="242" t="s">
        <v>741</v>
      </c>
      <c r="G28" s="157"/>
      <c r="H28" s="157"/>
      <c r="I28" s="157"/>
      <c r="J28" s="157"/>
      <c r="K28" s="281">
        <v>170</v>
      </c>
      <c r="L28" s="281">
        <f t="shared" si="2"/>
        <v>170</v>
      </c>
      <c r="M28" s="281">
        <f>IF(K28=0," ",SUM(K$7:K28))</f>
        <v>3651</v>
      </c>
      <c r="N28" s="161" t="s">
        <v>708</v>
      </c>
    </row>
    <row r="29" spans="2:14">
      <c r="B29" s="141">
        <v>23</v>
      </c>
      <c r="C29" s="152">
        <v>45108</v>
      </c>
      <c r="D29" s="142" t="str">
        <f t="shared" si="0"/>
        <v>Sat</v>
      </c>
      <c r="E29" s="143">
        <v>3</v>
      </c>
      <c r="F29" s="243" t="s">
        <v>744</v>
      </c>
      <c r="G29" s="144" t="s">
        <v>753</v>
      </c>
      <c r="H29" s="144" t="s">
        <v>754</v>
      </c>
      <c r="I29" s="444" t="s">
        <v>755</v>
      </c>
      <c r="J29" s="144"/>
      <c r="K29" s="196">
        <v>242</v>
      </c>
      <c r="L29" s="196">
        <f t="shared" si="2"/>
        <v>80.666666666666671</v>
      </c>
      <c r="M29" s="196">
        <f>IF(K29=0," ",SUM(K$7:K29))</f>
        <v>3893</v>
      </c>
      <c r="N29" s="147" t="s">
        <v>697</v>
      </c>
    </row>
    <row r="30" spans="2:14">
      <c r="B30" s="141">
        <v>24</v>
      </c>
      <c r="C30" s="152">
        <v>45121</v>
      </c>
      <c r="D30" s="142" t="str">
        <f>IF(C30=0," ",TEXT(C30,"ddd"))</f>
        <v>Fri</v>
      </c>
      <c r="E30" s="143">
        <v>1</v>
      </c>
      <c r="F30" s="243" t="s">
        <v>741</v>
      </c>
      <c r="G30" s="144"/>
      <c r="H30" s="144"/>
      <c r="I30" s="144"/>
      <c r="J30" s="144"/>
      <c r="K30" s="196">
        <v>136</v>
      </c>
      <c r="L30" s="196">
        <f t="shared" si="2"/>
        <v>136</v>
      </c>
      <c r="M30" s="196">
        <f>IF(K30=0," ",SUM(K$7:K30))</f>
        <v>4029</v>
      </c>
      <c r="N30" s="147" t="s">
        <v>708</v>
      </c>
    </row>
    <row r="31" spans="2:14">
      <c r="B31" s="141">
        <v>25</v>
      </c>
      <c r="C31" s="152">
        <v>45122</v>
      </c>
      <c r="D31" s="142" t="str">
        <f t="shared" si="0"/>
        <v>Sat</v>
      </c>
      <c r="E31" s="136">
        <v>4</v>
      </c>
      <c r="F31" s="243" t="s">
        <v>743</v>
      </c>
      <c r="G31" s="144" t="s">
        <v>752</v>
      </c>
      <c r="H31" s="144" t="s">
        <v>744</v>
      </c>
      <c r="I31" s="144" t="s">
        <v>750</v>
      </c>
      <c r="J31" s="144"/>
      <c r="K31" s="196">
        <v>18</v>
      </c>
      <c r="L31" s="196">
        <f t="shared" si="2"/>
        <v>4.5</v>
      </c>
      <c r="M31" s="196">
        <f>IF(K31=0," ",SUM(K$7:K31))</f>
        <v>4047</v>
      </c>
      <c r="N31" s="147" t="s">
        <v>693</v>
      </c>
    </row>
    <row r="32" spans="2:14">
      <c r="B32" s="141">
        <v>26</v>
      </c>
      <c r="C32" s="152">
        <v>45126</v>
      </c>
      <c r="D32" s="142" t="str">
        <f>IF(C32=0," ",TEXT(C32,"ddd"))</f>
        <v>Wed</v>
      </c>
      <c r="E32" s="143">
        <v>1</v>
      </c>
      <c r="F32" s="243" t="s">
        <v>741</v>
      </c>
      <c r="G32" s="144"/>
      <c r="H32" s="144"/>
      <c r="I32" s="144"/>
      <c r="J32" s="144"/>
      <c r="K32" s="196">
        <v>144</v>
      </c>
      <c r="L32" s="196">
        <f t="shared" si="2"/>
        <v>144</v>
      </c>
      <c r="M32" s="196">
        <f>IF(K32=0," ",SUM(K$7:K32))</f>
        <v>4191</v>
      </c>
      <c r="N32" s="147" t="s">
        <v>708</v>
      </c>
    </row>
    <row r="33" spans="2:14">
      <c r="B33" s="141">
        <v>27</v>
      </c>
      <c r="C33" s="152">
        <v>45129</v>
      </c>
      <c r="D33" s="142" t="str">
        <f>IF(C33=0," ",TEXT(C33,"ddd"))</f>
        <v>Sat</v>
      </c>
      <c r="E33" s="136">
        <v>4</v>
      </c>
      <c r="F33" s="243" t="s">
        <v>743</v>
      </c>
      <c r="G33" s="144" t="s">
        <v>752</v>
      </c>
      <c r="H33" s="144" t="s">
        <v>744</v>
      </c>
      <c r="I33" s="144" t="s">
        <v>750</v>
      </c>
      <c r="J33" s="144"/>
      <c r="K33" s="196">
        <v>15</v>
      </c>
      <c r="L33" s="196">
        <f t="shared" si="2"/>
        <v>3.75</v>
      </c>
      <c r="M33" s="196">
        <f>IF(K33=0," ",SUM(K$7:K33))</f>
        <v>4206</v>
      </c>
      <c r="N33" s="147" t="s">
        <v>693</v>
      </c>
    </row>
    <row r="34" spans="2:14">
      <c r="B34" s="141">
        <v>28</v>
      </c>
      <c r="C34" s="152">
        <v>45130</v>
      </c>
      <c r="D34" s="142" t="str">
        <f>IF(C34=0," ",TEXT(C34,"ddd"))</f>
        <v>Sun</v>
      </c>
      <c r="E34" s="143">
        <v>3</v>
      </c>
      <c r="F34" s="243" t="s">
        <v>744</v>
      </c>
      <c r="G34" s="144" t="s">
        <v>753</v>
      </c>
      <c r="H34" s="144" t="s">
        <v>754</v>
      </c>
      <c r="I34" s="144"/>
      <c r="J34" s="144"/>
      <c r="K34" s="196">
        <v>235</v>
      </c>
      <c r="L34" s="196">
        <f t="shared" si="2"/>
        <v>78.333333333333329</v>
      </c>
      <c r="M34" s="196">
        <f>IF(K34=0," ",SUM(K$7:K34))</f>
        <v>4441</v>
      </c>
      <c r="N34" s="147" t="s">
        <v>699</v>
      </c>
    </row>
    <row r="35" spans="2:14">
      <c r="B35" s="141">
        <v>29</v>
      </c>
      <c r="C35" s="152">
        <v>45135</v>
      </c>
      <c r="D35" s="142" t="str">
        <f>IF(C35=0," ",TEXT(C35,"ddd"))</f>
        <v>Fri</v>
      </c>
      <c r="E35" s="143">
        <v>1</v>
      </c>
      <c r="F35" s="243" t="s">
        <v>741</v>
      </c>
      <c r="G35" s="144"/>
      <c r="H35" s="144"/>
      <c r="I35" s="144"/>
      <c r="J35" s="144"/>
      <c r="K35" s="196">
        <v>168</v>
      </c>
      <c r="L35" s="196">
        <f t="shared" si="2"/>
        <v>168</v>
      </c>
      <c r="M35" s="196">
        <f>IF(K35=0," ",SUM(K$7:K35))</f>
        <v>4609</v>
      </c>
      <c r="N35" s="147" t="s">
        <v>708</v>
      </c>
    </row>
    <row r="36" spans="2:14">
      <c r="B36" s="162">
        <v>30</v>
      </c>
      <c r="C36" s="154">
        <v>45143</v>
      </c>
      <c r="D36" s="155" t="str">
        <f t="shared" si="0"/>
        <v>Sat</v>
      </c>
      <c r="E36" s="156">
        <v>4</v>
      </c>
      <c r="F36" s="242" t="s">
        <v>744</v>
      </c>
      <c r="G36" s="232" t="s">
        <v>753</v>
      </c>
      <c r="H36" s="232" t="s">
        <v>754</v>
      </c>
      <c r="I36" s="232" t="s">
        <v>755</v>
      </c>
      <c r="J36" s="157"/>
      <c r="K36" s="281">
        <v>342</v>
      </c>
      <c r="L36" s="281">
        <f t="shared" si="2"/>
        <v>85.5</v>
      </c>
      <c r="M36" s="281">
        <f>IF(K36=0," ",SUM(K$7:K36))</f>
        <v>4951</v>
      </c>
      <c r="N36" s="161" t="s">
        <v>697</v>
      </c>
    </row>
    <row r="37" spans="2:14">
      <c r="B37" s="162">
        <v>31</v>
      </c>
      <c r="C37" s="154">
        <v>45149</v>
      </c>
      <c r="D37" s="155" t="str">
        <f t="shared" si="0"/>
        <v>Fri</v>
      </c>
      <c r="E37" s="156">
        <v>1</v>
      </c>
      <c r="F37" s="242" t="s">
        <v>741</v>
      </c>
      <c r="G37" s="157"/>
      <c r="H37" s="157"/>
      <c r="I37" s="157"/>
      <c r="J37" s="157"/>
      <c r="K37" s="281">
        <v>134</v>
      </c>
      <c r="L37" s="281">
        <f t="shared" si="2"/>
        <v>134</v>
      </c>
      <c r="M37" s="281">
        <f>IF(K37=0," ",SUM(K$7:K37))</f>
        <v>5085</v>
      </c>
      <c r="N37" s="161" t="s">
        <v>708</v>
      </c>
    </row>
    <row r="38" spans="2:14">
      <c r="B38" s="153">
        <v>32</v>
      </c>
      <c r="C38" s="154">
        <v>45154</v>
      </c>
      <c r="D38" s="155" t="str">
        <f t="shared" si="0"/>
        <v>Wed</v>
      </c>
      <c r="E38" s="156">
        <v>1</v>
      </c>
      <c r="F38" s="242" t="s">
        <v>741</v>
      </c>
      <c r="G38" s="157"/>
      <c r="H38" s="157"/>
      <c r="I38" s="157"/>
      <c r="J38" s="158"/>
      <c r="K38" s="281">
        <v>103</v>
      </c>
      <c r="L38" s="281">
        <f t="shared" si="2"/>
        <v>103</v>
      </c>
      <c r="M38" s="281">
        <f>IF(K38=0," ",SUM(K$7:K38))</f>
        <v>5188</v>
      </c>
      <c r="N38" s="161" t="s">
        <v>708</v>
      </c>
    </row>
    <row r="39" spans="2:14">
      <c r="B39" s="289">
        <v>33</v>
      </c>
      <c r="C39" s="154">
        <v>45157</v>
      </c>
      <c r="D39" s="155" t="str">
        <f t="shared" si="0"/>
        <v>Sat</v>
      </c>
      <c r="E39" s="156">
        <v>4</v>
      </c>
      <c r="F39" s="242" t="s">
        <v>743</v>
      </c>
      <c r="G39" s="157" t="s">
        <v>752</v>
      </c>
      <c r="H39" s="157" t="s">
        <v>744</v>
      </c>
      <c r="I39" s="157" t="s">
        <v>750</v>
      </c>
      <c r="J39" s="157"/>
      <c r="K39" s="281">
        <v>15</v>
      </c>
      <c r="L39" s="281">
        <f t="shared" si="2"/>
        <v>3.75</v>
      </c>
      <c r="M39" s="281">
        <f>IF(K39=0," ",SUM(K$7:K39))</f>
        <v>5203</v>
      </c>
      <c r="N39" s="161" t="s">
        <v>693</v>
      </c>
    </row>
    <row r="40" spans="2:14">
      <c r="B40" s="289">
        <v>34</v>
      </c>
      <c r="C40" s="154">
        <v>45163</v>
      </c>
      <c r="D40" s="155" t="str">
        <f t="shared" si="0"/>
        <v>Fri</v>
      </c>
      <c r="E40" s="156">
        <v>1</v>
      </c>
      <c r="F40" s="242" t="s">
        <v>741</v>
      </c>
      <c r="G40" s="157"/>
      <c r="H40" s="157"/>
      <c r="I40" s="157"/>
      <c r="J40" s="157"/>
      <c r="K40" s="291">
        <v>98</v>
      </c>
      <c r="L40" s="281">
        <f t="shared" si="2"/>
        <v>98</v>
      </c>
      <c r="M40" s="281">
        <f>IF(K40=0," ",SUM(K$7:K40))</f>
        <v>5301</v>
      </c>
      <c r="N40" s="161" t="s">
        <v>708</v>
      </c>
    </row>
    <row r="41" spans="2:14">
      <c r="B41" s="289">
        <v>35</v>
      </c>
      <c r="C41" s="154">
        <v>45164</v>
      </c>
      <c r="D41" s="155" t="str">
        <f t="shared" si="0"/>
        <v>Sat</v>
      </c>
      <c r="E41" s="156">
        <v>4</v>
      </c>
      <c r="F41" s="242" t="s">
        <v>743</v>
      </c>
      <c r="G41" s="157" t="s">
        <v>752</v>
      </c>
      <c r="H41" s="157" t="s">
        <v>744</v>
      </c>
      <c r="I41" s="157" t="s">
        <v>750</v>
      </c>
      <c r="J41" s="157"/>
      <c r="K41" s="281">
        <v>11</v>
      </c>
      <c r="L41" s="281">
        <f t="shared" si="2"/>
        <v>2.75</v>
      </c>
      <c r="M41" s="281">
        <f>IF(K41=0," ",SUM(K$7:K41))</f>
        <v>5312</v>
      </c>
      <c r="N41" s="161" t="s">
        <v>693</v>
      </c>
    </row>
    <row r="42" spans="2:14">
      <c r="B42" s="141">
        <v>36</v>
      </c>
      <c r="C42" s="152">
        <v>45177</v>
      </c>
      <c r="D42" s="142" t="str">
        <f t="shared" si="0"/>
        <v>Fri</v>
      </c>
      <c r="E42" s="143">
        <v>1</v>
      </c>
      <c r="F42" s="243" t="s">
        <v>741</v>
      </c>
      <c r="G42" s="144"/>
      <c r="H42" s="144"/>
      <c r="I42" s="144"/>
      <c r="J42" s="148"/>
      <c r="K42" s="196">
        <v>50</v>
      </c>
      <c r="L42" s="196">
        <f t="shared" si="2"/>
        <v>50</v>
      </c>
      <c r="M42" s="196">
        <f>IF(K42=0," ",SUM(K$7:K42))</f>
        <v>5362</v>
      </c>
      <c r="N42" s="147" t="s">
        <v>708</v>
      </c>
    </row>
    <row r="43" spans="2:14">
      <c r="B43" s="141">
        <v>37</v>
      </c>
      <c r="C43" s="152">
        <v>45178</v>
      </c>
      <c r="D43" s="142" t="str">
        <f t="shared" si="0"/>
        <v>Sat</v>
      </c>
      <c r="E43" s="143">
        <v>4</v>
      </c>
      <c r="F43" s="144" t="s">
        <v>744</v>
      </c>
      <c r="G43" s="144" t="s">
        <v>753</v>
      </c>
      <c r="H43" s="144" t="s">
        <v>754</v>
      </c>
      <c r="I43" s="144" t="s">
        <v>755</v>
      </c>
      <c r="J43" s="144"/>
      <c r="K43" s="196">
        <v>241</v>
      </c>
      <c r="L43" s="196">
        <f t="shared" si="2"/>
        <v>60.25</v>
      </c>
      <c r="M43" s="196">
        <f>IF(K43=0," ",SUM(K$7:K43))</f>
        <v>5603</v>
      </c>
      <c r="N43" s="147" t="s">
        <v>697</v>
      </c>
    </row>
    <row r="44" spans="2:14">
      <c r="B44" s="141">
        <v>38</v>
      </c>
      <c r="C44" s="152">
        <v>45182</v>
      </c>
      <c r="D44" s="142" t="str">
        <f t="shared" si="0"/>
        <v>Wed</v>
      </c>
      <c r="E44" s="143">
        <v>1</v>
      </c>
      <c r="F44" s="243" t="s">
        <v>741</v>
      </c>
      <c r="G44" s="144"/>
      <c r="H44" s="144"/>
      <c r="I44" s="144"/>
      <c r="J44" s="144"/>
      <c r="K44" s="196">
        <v>42</v>
      </c>
      <c r="L44" s="196">
        <f t="shared" si="2"/>
        <v>42</v>
      </c>
      <c r="M44" s="196">
        <f>IF(K44=0," ",SUM(K$7:K44))</f>
        <v>5645</v>
      </c>
      <c r="N44" s="147" t="s">
        <v>708</v>
      </c>
    </row>
    <row r="45" spans="2:14">
      <c r="B45" s="141">
        <v>39</v>
      </c>
      <c r="C45" s="152">
        <v>45185</v>
      </c>
      <c r="D45" s="142" t="str">
        <f t="shared" si="0"/>
        <v>Sat</v>
      </c>
      <c r="E45" s="143">
        <v>4</v>
      </c>
      <c r="F45" s="243" t="s">
        <v>743</v>
      </c>
      <c r="G45" s="144" t="s">
        <v>752</v>
      </c>
      <c r="H45" s="144" t="s">
        <v>744</v>
      </c>
      <c r="I45" s="144" t="s">
        <v>750</v>
      </c>
      <c r="J45" s="144"/>
      <c r="K45" s="196">
        <v>13</v>
      </c>
      <c r="L45" s="196">
        <f t="shared" si="2"/>
        <v>3.25</v>
      </c>
      <c r="M45" s="196">
        <f>IF(K45=0," ",SUM(K$7:K45))</f>
        <v>5658</v>
      </c>
      <c r="N45" s="147" t="s">
        <v>693</v>
      </c>
    </row>
    <row r="46" spans="2:14">
      <c r="B46" s="141">
        <v>40</v>
      </c>
      <c r="C46" s="152">
        <v>45186</v>
      </c>
      <c r="D46" s="142" t="str">
        <f t="shared" si="0"/>
        <v>Sun</v>
      </c>
      <c r="E46" s="143">
        <v>3</v>
      </c>
      <c r="F46" s="144" t="s">
        <v>744</v>
      </c>
      <c r="G46" s="144" t="s">
        <v>753</v>
      </c>
      <c r="H46" s="144" t="s">
        <v>754</v>
      </c>
      <c r="I46" s="144"/>
      <c r="J46" s="144"/>
      <c r="K46" s="196">
        <v>261</v>
      </c>
      <c r="L46" s="196">
        <f t="shared" si="2"/>
        <v>87</v>
      </c>
      <c r="M46" s="196">
        <f>IF(K46=0," ",SUM(K$7:K46))</f>
        <v>5919</v>
      </c>
      <c r="N46" s="147" t="s">
        <v>699</v>
      </c>
    </row>
    <row r="47" spans="2:14">
      <c r="B47" s="141">
        <v>41</v>
      </c>
      <c r="C47" s="152">
        <v>45191</v>
      </c>
      <c r="D47" s="142" t="str">
        <f t="shared" si="0"/>
        <v>Fri</v>
      </c>
      <c r="E47" s="143">
        <v>1</v>
      </c>
      <c r="F47" s="243" t="s">
        <v>741</v>
      </c>
      <c r="G47" s="144"/>
      <c r="H47" s="144"/>
      <c r="I47" s="144"/>
      <c r="J47" s="144"/>
      <c r="K47" s="196">
        <v>163</v>
      </c>
      <c r="L47" s="196">
        <f t="shared" si="2"/>
        <v>163</v>
      </c>
      <c r="M47" s="196">
        <f>IF(K47=0," ",SUM(K$7:K47))</f>
        <v>6082</v>
      </c>
      <c r="N47" s="147" t="s">
        <v>708</v>
      </c>
    </row>
    <row r="48" spans="2:14">
      <c r="B48" s="153">
        <v>42</v>
      </c>
      <c r="C48" s="154">
        <v>45213</v>
      </c>
      <c r="D48" s="155" t="str">
        <f t="shared" si="0"/>
        <v>Sat</v>
      </c>
      <c r="E48" s="156">
        <v>5</v>
      </c>
      <c r="F48" s="242" t="s">
        <v>747</v>
      </c>
      <c r="G48" s="157" t="s">
        <v>751</v>
      </c>
      <c r="H48" s="157" t="s">
        <v>756</v>
      </c>
      <c r="I48" s="157" t="s">
        <v>757</v>
      </c>
      <c r="J48" s="157" t="s">
        <v>758</v>
      </c>
      <c r="K48" s="281">
        <v>1132</v>
      </c>
      <c r="L48" s="281">
        <f t="shared" si="2"/>
        <v>226.4</v>
      </c>
      <c r="M48" s="281">
        <f>IF(K48=0," ",SUM(K$7:K48))</f>
        <v>7214</v>
      </c>
      <c r="N48" s="161" t="s">
        <v>704</v>
      </c>
    </row>
    <row r="49" spans="2:14">
      <c r="B49" s="153">
        <v>43</v>
      </c>
      <c r="C49" s="154">
        <v>45220</v>
      </c>
      <c r="D49" s="155" t="str">
        <f t="shared" si="0"/>
        <v>Sat</v>
      </c>
      <c r="E49" s="156">
        <v>5</v>
      </c>
      <c r="F49" s="242" t="s">
        <v>747</v>
      </c>
      <c r="G49" s="157" t="s">
        <v>751</v>
      </c>
      <c r="H49" s="157" t="s">
        <v>756</v>
      </c>
      <c r="I49" s="157" t="s">
        <v>757</v>
      </c>
      <c r="J49" s="157" t="s">
        <v>758</v>
      </c>
      <c r="K49" s="281">
        <v>1304</v>
      </c>
      <c r="L49" s="281">
        <f t="shared" si="2"/>
        <v>260.8</v>
      </c>
      <c r="M49" s="281">
        <f>IF(K49=0," ",SUM(K$7:K49))</f>
        <v>8518</v>
      </c>
      <c r="N49" s="161" t="s">
        <v>704</v>
      </c>
    </row>
    <row r="50" spans="2:14">
      <c r="B50" s="289">
        <v>44</v>
      </c>
      <c r="C50" s="154">
        <v>45226</v>
      </c>
      <c r="D50" s="155" t="str">
        <f t="shared" si="0"/>
        <v>Fri</v>
      </c>
      <c r="E50" s="156">
        <v>3</v>
      </c>
      <c r="F50" s="242" t="s">
        <v>748</v>
      </c>
      <c r="G50" s="157" t="s">
        <v>757</v>
      </c>
      <c r="H50" s="157" t="s">
        <v>758</v>
      </c>
      <c r="I50" s="157"/>
      <c r="J50" s="157"/>
      <c r="K50" s="281">
        <v>720</v>
      </c>
      <c r="L50" s="281">
        <f t="shared" si="2"/>
        <v>240</v>
      </c>
      <c r="M50" s="281">
        <f>IF(K50=0," ",SUM(K$7:K50))</f>
        <v>9238</v>
      </c>
      <c r="N50" s="161" t="s">
        <v>704</v>
      </c>
    </row>
    <row r="51" spans="2:14">
      <c r="B51" s="289">
        <v>45</v>
      </c>
      <c r="C51" s="154">
        <v>45227</v>
      </c>
      <c r="D51" s="155" t="str">
        <f t="shared" si="0"/>
        <v>Sat</v>
      </c>
      <c r="E51" s="156">
        <v>5</v>
      </c>
      <c r="F51" s="242" t="s">
        <v>747</v>
      </c>
      <c r="G51" s="157" t="s">
        <v>751</v>
      </c>
      <c r="H51" s="157" t="s">
        <v>756</v>
      </c>
      <c r="I51" s="157" t="s">
        <v>757</v>
      </c>
      <c r="J51" s="157" t="s">
        <v>758</v>
      </c>
      <c r="K51" s="281">
        <v>1333</v>
      </c>
      <c r="L51" s="281">
        <f t="shared" si="2"/>
        <v>266.60000000000002</v>
      </c>
      <c r="M51" s="281">
        <f>IF(K51=0," ",SUM(K$7:K51))</f>
        <v>10571</v>
      </c>
      <c r="N51" s="161" t="s">
        <v>704</v>
      </c>
    </row>
    <row r="52" spans="2:14">
      <c r="B52" s="141">
        <v>46</v>
      </c>
      <c r="C52" s="152">
        <v>45238</v>
      </c>
      <c r="D52" s="142" t="str">
        <f t="shared" si="0"/>
        <v>Wed</v>
      </c>
      <c r="E52" s="143">
        <v>1</v>
      </c>
      <c r="F52" s="243" t="s">
        <v>741</v>
      </c>
      <c r="G52" s="144"/>
      <c r="H52" s="144"/>
      <c r="I52" s="144"/>
      <c r="J52" s="144"/>
      <c r="K52" s="196">
        <v>231</v>
      </c>
      <c r="L52" s="196">
        <f t="shared" si="2"/>
        <v>231</v>
      </c>
      <c r="M52" s="196">
        <f>IF(K52=0," ",SUM(K$7:K52))</f>
        <v>10802</v>
      </c>
      <c r="N52" s="147" t="s">
        <v>708</v>
      </c>
    </row>
    <row r="53" spans="2:14">
      <c r="B53" s="141">
        <v>47</v>
      </c>
      <c r="C53" s="152">
        <v>45241</v>
      </c>
      <c r="D53" s="142" t="str">
        <f t="shared" si="0"/>
        <v>Sat</v>
      </c>
      <c r="E53" s="143">
        <v>4</v>
      </c>
      <c r="F53" s="243" t="s">
        <v>746</v>
      </c>
      <c r="G53" s="144" t="s">
        <v>744</v>
      </c>
      <c r="H53" s="144" t="s">
        <v>753</v>
      </c>
      <c r="I53" s="144" t="s">
        <v>754</v>
      </c>
      <c r="J53" s="144"/>
      <c r="K53" s="196">
        <v>413</v>
      </c>
      <c r="L53" s="196">
        <f t="shared" si="2"/>
        <v>103.25</v>
      </c>
      <c r="M53" s="196">
        <f>IF(K53=0," ",SUM(K$7:K53))</f>
        <v>11215</v>
      </c>
      <c r="N53" s="147" t="s">
        <v>697</v>
      </c>
    </row>
    <row r="54" spans="2:14">
      <c r="B54" s="141">
        <v>48</v>
      </c>
      <c r="C54" s="152">
        <v>45242</v>
      </c>
      <c r="D54" s="142" t="str">
        <f t="shared" si="0"/>
        <v>Sun</v>
      </c>
      <c r="E54" s="143">
        <v>4</v>
      </c>
      <c r="F54" s="243" t="s">
        <v>743</v>
      </c>
      <c r="G54" s="144" t="s">
        <v>752</v>
      </c>
      <c r="H54" s="144" t="s">
        <v>744</v>
      </c>
      <c r="I54" s="144" t="s">
        <v>750</v>
      </c>
      <c r="J54" s="144"/>
      <c r="K54" s="196">
        <v>14</v>
      </c>
      <c r="L54" s="196">
        <f t="shared" si="2"/>
        <v>3.5</v>
      </c>
      <c r="M54" s="196">
        <f>IF(K54=0," ",SUM(K$7:K54))</f>
        <v>11229</v>
      </c>
      <c r="N54" s="147" t="s">
        <v>693</v>
      </c>
    </row>
    <row r="55" spans="2:14">
      <c r="B55" s="141">
        <v>49</v>
      </c>
      <c r="C55" s="152">
        <v>45247</v>
      </c>
      <c r="D55" s="142" t="str">
        <f t="shared" si="0"/>
        <v>Fri</v>
      </c>
      <c r="E55" s="143">
        <v>1</v>
      </c>
      <c r="F55" s="243" t="s">
        <v>741</v>
      </c>
      <c r="G55" s="144"/>
      <c r="H55" s="144"/>
      <c r="I55" s="144"/>
      <c r="J55" s="144"/>
      <c r="K55" s="196">
        <v>107</v>
      </c>
      <c r="L55" s="196">
        <f t="shared" si="2"/>
        <v>107</v>
      </c>
      <c r="M55" s="196">
        <f>IF(K55=0," ",SUM(K$7:K55))</f>
        <v>11336</v>
      </c>
      <c r="N55" s="147" t="s">
        <v>708</v>
      </c>
    </row>
    <row r="56" spans="2:14">
      <c r="B56" s="209">
        <v>50</v>
      </c>
      <c r="C56" s="154">
        <v>45262</v>
      </c>
      <c r="D56" s="155" t="str">
        <f t="shared" si="0"/>
        <v>Sat</v>
      </c>
      <c r="E56" s="156">
        <v>5</v>
      </c>
      <c r="F56" s="242" t="s">
        <v>742</v>
      </c>
      <c r="G56" s="157" t="s">
        <v>743</v>
      </c>
      <c r="H56" s="157" t="s">
        <v>749</v>
      </c>
      <c r="I56" s="157" t="s">
        <v>747</v>
      </c>
      <c r="J56" s="157" t="s">
        <v>762</v>
      </c>
      <c r="K56" s="281">
        <v>1185</v>
      </c>
      <c r="L56" s="281">
        <f t="shared" si="2"/>
        <v>237</v>
      </c>
      <c r="M56" s="281">
        <f>IF(K56=0," ",SUM(K$7:K56))</f>
        <v>12521</v>
      </c>
      <c r="N56" s="161" t="s">
        <v>1164</v>
      </c>
    </row>
    <row r="57" spans="2:14">
      <c r="B57" s="209">
        <v>50</v>
      </c>
      <c r="C57" s="154">
        <v>45263</v>
      </c>
      <c r="D57" s="155" t="str">
        <f t="shared" si="0"/>
        <v>Sun</v>
      </c>
      <c r="E57" s="156">
        <v>5</v>
      </c>
      <c r="F57" s="242" t="s">
        <v>742</v>
      </c>
      <c r="G57" s="157" t="s">
        <v>743</v>
      </c>
      <c r="H57" s="157" t="s">
        <v>749</v>
      </c>
      <c r="I57" s="157" t="s">
        <v>747</v>
      </c>
      <c r="J57" s="157" t="s">
        <v>762</v>
      </c>
      <c r="K57" s="281">
        <v>852</v>
      </c>
      <c r="L57" s="281">
        <f t="shared" si="2"/>
        <v>170.4</v>
      </c>
      <c r="M57" s="281">
        <f>IF(K57=0," ",SUM(K$7:K57))</f>
        <v>13373</v>
      </c>
      <c r="N57" s="161" t="s">
        <v>1165</v>
      </c>
    </row>
    <row r="58" spans="2:14">
      <c r="B58" s="209">
        <v>51</v>
      </c>
      <c r="C58" s="154">
        <v>45269</v>
      </c>
      <c r="D58" s="155" t="str">
        <f t="shared" si="0"/>
        <v>Sat</v>
      </c>
      <c r="E58" s="156">
        <v>5</v>
      </c>
      <c r="F58" s="242" t="s">
        <v>742</v>
      </c>
      <c r="G58" s="157" t="s">
        <v>743</v>
      </c>
      <c r="H58" s="157" t="s">
        <v>749</v>
      </c>
      <c r="I58" s="157" t="s">
        <v>747</v>
      </c>
      <c r="J58" s="157" t="s">
        <v>762</v>
      </c>
      <c r="K58" s="281">
        <v>1319</v>
      </c>
      <c r="L58" s="281">
        <f t="shared" si="2"/>
        <v>263.8</v>
      </c>
      <c r="M58" s="281">
        <f>IF(K58=0," ",SUM(K$7:K58))</f>
        <v>14692</v>
      </c>
      <c r="N58" s="161" t="s">
        <v>1166</v>
      </c>
    </row>
    <row r="59" spans="2:14">
      <c r="B59" s="209">
        <v>52</v>
      </c>
      <c r="C59" s="154">
        <v>45270</v>
      </c>
      <c r="D59" s="155" t="str">
        <f t="shared" si="0"/>
        <v>Sun</v>
      </c>
      <c r="E59" s="156">
        <v>5</v>
      </c>
      <c r="F59" s="242" t="s">
        <v>742</v>
      </c>
      <c r="G59" s="157" t="s">
        <v>743</v>
      </c>
      <c r="H59" s="157" t="s">
        <v>749</v>
      </c>
      <c r="I59" s="157" t="s">
        <v>747</v>
      </c>
      <c r="J59" s="157" t="s">
        <v>762</v>
      </c>
      <c r="K59" s="281">
        <v>1057</v>
      </c>
      <c r="L59" s="281">
        <f t="shared" si="2"/>
        <v>211.4</v>
      </c>
      <c r="M59" s="281">
        <f>IF(K59=0," ",SUM(K$7:K59))</f>
        <v>15749</v>
      </c>
      <c r="N59" s="161" t="s">
        <v>1167</v>
      </c>
    </row>
    <row r="60" spans="2:14">
      <c r="B60" s="209">
        <v>53</v>
      </c>
      <c r="C60" s="154">
        <v>45276</v>
      </c>
      <c r="D60" s="155" t="str">
        <f t="shared" si="0"/>
        <v>Sat</v>
      </c>
      <c r="E60" s="156">
        <v>5</v>
      </c>
      <c r="F60" s="242" t="s">
        <v>742</v>
      </c>
      <c r="G60" s="157" t="s">
        <v>743</v>
      </c>
      <c r="H60" s="157" t="s">
        <v>749</v>
      </c>
      <c r="I60" s="157" t="s">
        <v>747</v>
      </c>
      <c r="J60" s="157" t="s">
        <v>762</v>
      </c>
      <c r="K60" s="281">
        <v>1277</v>
      </c>
      <c r="L60" s="281">
        <f t="shared" si="2"/>
        <v>255.4</v>
      </c>
      <c r="M60" s="281">
        <f>IF(K60=0," ",SUM(K$7:K60))</f>
        <v>17026</v>
      </c>
      <c r="N60" s="161" t="s">
        <v>1168</v>
      </c>
    </row>
  </sheetData>
  <pageMargins left="0.7" right="0.7" top="0.75" bottom="0.75" header="0.3" footer="0.3"/>
  <pageSetup scale="70" fitToWidth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DAC12-9043-4D10-BFB9-0077FD29C647}">
  <dimension ref="B1:S60"/>
  <sheetViews>
    <sheetView workbookViewId="0"/>
  </sheetViews>
  <sheetFormatPr defaultRowHeight="15"/>
  <cols>
    <col min="1" max="1" width="5.7109375" customWidth="1"/>
    <col min="2" max="2" width="6" customWidth="1"/>
    <col min="3" max="3" width="11.140625" customWidth="1"/>
    <col min="11" max="11" width="5.85546875" customWidth="1"/>
    <col min="12" max="12" width="4.140625" customWidth="1"/>
    <col min="13" max="13" width="6.7109375" customWidth="1"/>
    <col min="14" max="14" width="20.28515625" customWidth="1"/>
    <col min="15" max="16" width="21.7109375" customWidth="1"/>
    <col min="18" max="18" width="9.5703125" customWidth="1"/>
  </cols>
  <sheetData>
    <row r="1" spans="2:19">
      <c r="B1" s="137"/>
      <c r="C1" s="138"/>
      <c r="D1" s="138"/>
      <c r="E1" s="165"/>
      <c r="F1" s="166"/>
      <c r="G1" s="166"/>
      <c r="H1" s="166"/>
      <c r="I1" s="166"/>
      <c r="J1" s="139"/>
      <c r="K1" s="140"/>
      <c r="L1" s="139"/>
      <c r="M1" s="139"/>
      <c r="N1" s="137"/>
    </row>
    <row r="2" spans="2:19" ht="111.6" customHeight="1" thickBot="1">
      <c r="B2" s="137" t="s">
        <v>15</v>
      </c>
      <c r="C2" s="167" t="s">
        <v>709</v>
      </c>
      <c r="D2" s="168"/>
      <c r="E2" s="165"/>
      <c r="F2" s="169"/>
      <c r="G2" s="169"/>
      <c r="H2" s="169"/>
      <c r="I2" s="169"/>
      <c r="J2" s="170"/>
      <c r="K2" s="140"/>
      <c r="L2" s="170"/>
      <c r="M2" s="170"/>
      <c r="N2" s="307" t="s">
        <v>966</v>
      </c>
    </row>
    <row r="3" spans="2:19" ht="16.149999999999999" customHeight="1" thickTop="1">
      <c r="B3" s="169"/>
      <c r="C3" s="171"/>
      <c r="D3" s="171"/>
      <c r="E3" s="165"/>
      <c r="F3" s="172"/>
      <c r="G3" s="172"/>
      <c r="H3" s="172"/>
      <c r="I3" s="173" t="s">
        <v>0</v>
      </c>
      <c r="J3" s="453">
        <f>SUM(K7:K70)</f>
        <v>17026</v>
      </c>
      <c r="K3" s="278"/>
      <c r="L3" s="173"/>
      <c r="M3" s="173"/>
      <c r="N3" s="175">
        <f ca="1">TODAY()</f>
        <v>45278</v>
      </c>
      <c r="P3" s="489"/>
      <c r="Q3" s="490" t="s">
        <v>1212</v>
      </c>
      <c r="R3" s="491" t="s">
        <v>1213</v>
      </c>
      <c r="S3" s="3" t="s">
        <v>1224</v>
      </c>
    </row>
    <row r="4" spans="2:19" ht="4.1500000000000004" customHeight="1" thickBot="1">
      <c r="B4" s="169"/>
      <c r="C4" s="171"/>
      <c r="D4" s="171"/>
      <c r="E4" s="165"/>
      <c r="F4" s="172"/>
      <c r="G4" s="172"/>
      <c r="H4" s="172"/>
      <c r="I4" s="172"/>
      <c r="J4" s="173"/>
      <c r="K4" s="278"/>
      <c r="L4" s="173"/>
      <c r="M4" s="173"/>
      <c r="N4" s="176"/>
      <c r="P4" s="48"/>
      <c r="R4" s="28"/>
      <c r="S4" s="3"/>
    </row>
    <row r="5" spans="2:19" ht="29.45" customHeight="1" thickBot="1">
      <c r="B5" s="192" t="s">
        <v>477</v>
      </c>
      <c r="C5" s="193" t="s">
        <v>478</v>
      </c>
      <c r="D5" s="193"/>
      <c r="E5" s="201" t="s">
        <v>714</v>
      </c>
      <c r="F5" s="177">
        <v>1</v>
      </c>
      <c r="G5" s="178">
        <v>2</v>
      </c>
      <c r="H5" s="178">
        <v>3</v>
      </c>
      <c r="I5" s="178">
        <v>4</v>
      </c>
      <c r="J5" s="178">
        <v>5</v>
      </c>
      <c r="K5" s="454" t="s">
        <v>1</v>
      </c>
      <c r="L5" s="200" t="s">
        <v>715</v>
      </c>
      <c r="M5" s="194" t="s">
        <v>1064</v>
      </c>
      <c r="N5" s="194" t="s">
        <v>2</v>
      </c>
      <c r="P5" s="492"/>
      <c r="Q5">
        <f>SUM(Q7:Q17)</f>
        <v>17026</v>
      </c>
      <c r="R5" s="28">
        <f>SUM(R7:R17)</f>
        <v>152</v>
      </c>
      <c r="S5" s="3"/>
    </row>
    <row r="6" spans="2:19">
      <c r="K6" s="3"/>
      <c r="L6" s="240"/>
      <c r="M6" s="240"/>
      <c r="P6" s="48"/>
      <c r="R6" s="28"/>
      <c r="S6" s="3"/>
    </row>
    <row r="7" spans="2:19">
      <c r="B7" s="289">
        <v>1</v>
      </c>
      <c r="C7" s="229">
        <v>44958</v>
      </c>
      <c r="D7" s="230" t="str">
        <f t="shared" ref="D7:D60" si="0">IF(C7=0," ",TEXT(C7,"ddd"))</f>
        <v>Wed</v>
      </c>
      <c r="E7" s="291">
        <v>1</v>
      </c>
      <c r="F7" s="297" t="s">
        <v>741</v>
      </c>
      <c r="G7" s="298"/>
      <c r="H7" s="298"/>
      <c r="I7" s="298"/>
      <c r="J7" s="299"/>
      <c r="K7" s="300">
        <v>1</v>
      </c>
      <c r="L7" s="291">
        <f t="shared" ref="L7:L8" si="1">IF(K7=0," ",K7/E7)</f>
        <v>1</v>
      </c>
      <c r="M7" s="291">
        <f>IF(K7=0," ",SUM(K$7:K7))</f>
        <v>1</v>
      </c>
      <c r="N7" s="231" t="s">
        <v>710</v>
      </c>
      <c r="P7" s="493" t="s">
        <v>707</v>
      </c>
      <c r="Q7">
        <f>SUMIF($N$7:$N$61,P7,$K$7:$K$61)</f>
        <v>5690</v>
      </c>
      <c r="R7" s="28">
        <f>SUMIF($N$7:$N$61,P7,$E$7:$K$61)</f>
        <v>25</v>
      </c>
      <c r="S7" s="3">
        <f>Q7/R7</f>
        <v>227.6</v>
      </c>
    </row>
    <row r="8" spans="2:19">
      <c r="B8" s="141">
        <v>2</v>
      </c>
      <c r="C8" s="152">
        <v>45016</v>
      </c>
      <c r="D8" s="142" t="str">
        <f t="shared" si="0"/>
        <v>Fri</v>
      </c>
      <c r="E8" s="285">
        <v>1</v>
      </c>
      <c r="F8" s="243" t="s">
        <v>743</v>
      </c>
      <c r="G8" s="294"/>
      <c r="H8" s="294"/>
      <c r="I8" s="294"/>
      <c r="J8" s="295"/>
      <c r="K8" s="296">
        <v>3</v>
      </c>
      <c r="L8" s="285">
        <f t="shared" si="1"/>
        <v>3</v>
      </c>
      <c r="M8" s="285">
        <f>IF(K8=0," ",SUM(K$7:K8))</f>
        <v>4</v>
      </c>
      <c r="N8" s="287" t="s">
        <v>766</v>
      </c>
      <c r="P8" s="493" t="s">
        <v>704</v>
      </c>
      <c r="Q8">
        <f>SUMIF($N$7:$N$61,P8,$K$7:$K$61)</f>
        <v>4489</v>
      </c>
      <c r="R8" s="28">
        <f>SUMIF($N$7:$N$61,P8,$E$7:$K$61)</f>
        <v>18</v>
      </c>
      <c r="S8" s="3">
        <f>Q8/R8</f>
        <v>249.38888888888889</v>
      </c>
    </row>
    <row r="9" spans="2:19">
      <c r="B9" s="153">
        <v>3</v>
      </c>
      <c r="C9" s="229">
        <v>45017</v>
      </c>
      <c r="D9" s="203" t="str">
        <f t="shared" si="0"/>
        <v>Sat</v>
      </c>
      <c r="E9" s="204">
        <v>5</v>
      </c>
      <c r="F9" s="241" t="s">
        <v>742</v>
      </c>
      <c r="G9" s="205" t="s">
        <v>743</v>
      </c>
      <c r="H9" s="205" t="s">
        <v>749</v>
      </c>
      <c r="I9" s="205" t="s">
        <v>747</v>
      </c>
      <c r="J9" s="205" t="s">
        <v>762</v>
      </c>
      <c r="K9" s="280">
        <v>410</v>
      </c>
      <c r="L9" s="280">
        <f>IF(K9=0," ",K9/E9)</f>
        <v>82</v>
      </c>
      <c r="M9" s="280">
        <f>IF(K9=0," ",SUM(K$7:K9))</f>
        <v>414</v>
      </c>
      <c r="N9" s="208" t="s">
        <v>689</v>
      </c>
      <c r="P9" s="493" t="s">
        <v>708</v>
      </c>
      <c r="Q9">
        <f>SUMIF($N$7:$N$61,P9,$K$7:$K$61)</f>
        <v>2487</v>
      </c>
      <c r="R9" s="28">
        <f>SUMIF($N$7:$N$61,P9,$E$7:$K$61)</f>
        <v>19</v>
      </c>
      <c r="S9" s="3">
        <f>Q9/R9</f>
        <v>130.89473684210526</v>
      </c>
    </row>
    <row r="10" spans="2:19">
      <c r="B10" s="153">
        <v>4</v>
      </c>
      <c r="C10" s="229">
        <v>45018</v>
      </c>
      <c r="D10" s="155" t="str">
        <f t="shared" si="0"/>
        <v>Sun</v>
      </c>
      <c r="E10" s="156">
        <v>5</v>
      </c>
      <c r="F10" s="241" t="s">
        <v>742</v>
      </c>
      <c r="G10" s="205" t="s">
        <v>743</v>
      </c>
      <c r="H10" s="205" t="s">
        <v>749</v>
      </c>
      <c r="I10" s="205" t="s">
        <v>747</v>
      </c>
      <c r="J10" s="205" t="s">
        <v>762</v>
      </c>
      <c r="K10" s="280">
        <v>707</v>
      </c>
      <c r="L10" s="280">
        <f t="shared" ref="L10:L60" si="2">IF(K10=0," ",K10/E10)</f>
        <v>141.4</v>
      </c>
      <c r="M10" s="280">
        <f>IF(K10=0," ",SUM(K$7:K10))</f>
        <v>1121</v>
      </c>
      <c r="N10" s="161" t="s">
        <v>689</v>
      </c>
      <c r="P10" s="493" t="s">
        <v>697</v>
      </c>
      <c r="Q10">
        <f>SUMIF($N$7:$N$61,P10,$K$7:$K$61)</f>
        <v>1952</v>
      </c>
      <c r="R10" s="28">
        <f>SUMIF($N$7:$N$61,P10,$E$7:$K$61)</f>
        <v>23</v>
      </c>
      <c r="S10" s="3">
        <f>Q10/R10</f>
        <v>84.869565217391298</v>
      </c>
    </row>
    <row r="11" spans="2:19">
      <c r="B11" s="153">
        <v>5</v>
      </c>
      <c r="C11" s="229">
        <v>45028</v>
      </c>
      <c r="D11" s="155" t="str">
        <f t="shared" si="0"/>
        <v>Wed</v>
      </c>
      <c r="E11" s="156">
        <v>1</v>
      </c>
      <c r="F11" s="242" t="s">
        <v>741</v>
      </c>
      <c r="G11" s="158"/>
      <c r="H11" s="158"/>
      <c r="I11" s="158"/>
      <c r="J11" s="157"/>
      <c r="K11" s="281">
        <v>140</v>
      </c>
      <c r="L11" s="281">
        <f t="shared" si="2"/>
        <v>140</v>
      </c>
      <c r="M11" s="280">
        <f>IF(K11=0," ",SUM(K$7:K11))</f>
        <v>1261</v>
      </c>
      <c r="N11" s="161" t="s">
        <v>708</v>
      </c>
      <c r="P11" s="493" t="s">
        <v>689</v>
      </c>
      <c r="Q11">
        <f>SUMIF($N$7:$N$61,P11,$K$7:$K$61)</f>
        <v>1117</v>
      </c>
      <c r="R11" s="28">
        <f>SUMIF($N$7:$N$61,P11,$E$7:$K$61)</f>
        <v>10</v>
      </c>
      <c r="S11" s="3">
        <f>Q11/R11</f>
        <v>111.7</v>
      </c>
    </row>
    <row r="12" spans="2:19">
      <c r="B12" s="153">
        <v>6</v>
      </c>
      <c r="C12" s="229">
        <v>45031</v>
      </c>
      <c r="D12" s="155" t="str">
        <f t="shared" si="0"/>
        <v>Sat</v>
      </c>
      <c r="E12" s="156">
        <v>4</v>
      </c>
      <c r="F12" s="242" t="s">
        <v>743</v>
      </c>
      <c r="G12" s="157" t="s">
        <v>752</v>
      </c>
      <c r="H12" s="157" t="s">
        <v>744</v>
      </c>
      <c r="I12" s="157" t="s">
        <v>750</v>
      </c>
      <c r="J12" s="157"/>
      <c r="K12" s="281">
        <v>13</v>
      </c>
      <c r="L12" s="281">
        <f t="shared" si="2"/>
        <v>3.25</v>
      </c>
      <c r="M12" s="280">
        <f>IF(K12=0," ",SUM(K$7:K12))</f>
        <v>1274</v>
      </c>
      <c r="N12" s="161" t="s">
        <v>693</v>
      </c>
      <c r="P12" s="493" t="s">
        <v>699</v>
      </c>
      <c r="Q12">
        <f>SUMIF($N$7:$N$61,P12,$K$7:$K$61)</f>
        <v>983</v>
      </c>
      <c r="R12" s="28">
        <f>SUMIF($N$7:$N$61,P12,$E$7:$K$61)</f>
        <v>12</v>
      </c>
      <c r="S12" s="3">
        <f>Q12/R12</f>
        <v>81.916666666666671</v>
      </c>
    </row>
    <row r="13" spans="2:19">
      <c r="B13" s="153">
        <v>7</v>
      </c>
      <c r="C13" s="229">
        <v>45037</v>
      </c>
      <c r="D13" s="155" t="str">
        <f t="shared" si="0"/>
        <v>Fri</v>
      </c>
      <c r="E13" s="156">
        <v>1</v>
      </c>
      <c r="F13" s="242" t="s">
        <v>741</v>
      </c>
      <c r="G13" s="158"/>
      <c r="H13" s="158"/>
      <c r="I13" s="158"/>
      <c r="J13" s="157"/>
      <c r="K13" s="281">
        <v>193</v>
      </c>
      <c r="L13" s="281">
        <f t="shared" si="2"/>
        <v>193</v>
      </c>
      <c r="M13" s="280">
        <f>IF(K13=0," ",SUM(K$7:K13))</f>
        <v>1467</v>
      </c>
      <c r="N13" s="161" t="s">
        <v>708</v>
      </c>
      <c r="P13" s="493" t="s">
        <v>693</v>
      </c>
      <c r="Q13">
        <f>SUMIF($N$7:$N$61,P13,$K$7:$K$61)</f>
        <v>144</v>
      </c>
      <c r="R13" s="28">
        <f>SUMIF($N$7:$N$61,P13,$E$7:$K$61)</f>
        <v>40</v>
      </c>
      <c r="S13" s="3">
        <f>Q13/R13</f>
        <v>3.6</v>
      </c>
    </row>
    <row r="14" spans="2:19">
      <c r="B14" s="289">
        <v>8</v>
      </c>
      <c r="C14" s="229">
        <v>45039</v>
      </c>
      <c r="D14" s="155" t="str">
        <f t="shared" si="0"/>
        <v>Sun</v>
      </c>
      <c r="E14" s="156">
        <v>1</v>
      </c>
      <c r="F14" s="306" t="s">
        <v>753</v>
      </c>
      <c r="G14" s="158"/>
      <c r="H14" s="158"/>
      <c r="I14" s="158"/>
      <c r="J14" s="157"/>
      <c r="K14" s="281">
        <v>121</v>
      </c>
      <c r="L14" s="281">
        <f t="shared" si="2"/>
        <v>121</v>
      </c>
      <c r="M14" s="280">
        <f>IF(K14=0," ",SUM(K$7:K14))</f>
        <v>1588</v>
      </c>
      <c r="N14" s="161" t="s">
        <v>836</v>
      </c>
      <c r="P14" s="493" t="s">
        <v>836</v>
      </c>
      <c r="Q14">
        <f>SUMIF($N$7:$N$61,P14,$K$7:$K$61)</f>
        <v>121</v>
      </c>
      <c r="R14" s="28">
        <f>SUMIF($N$7:$N$61,P14,$E$7:$K$61)</f>
        <v>1</v>
      </c>
      <c r="S14" s="3">
        <f>Q14/R14</f>
        <v>121</v>
      </c>
    </row>
    <row r="15" spans="2:19">
      <c r="B15" s="141">
        <v>9</v>
      </c>
      <c r="C15" s="152">
        <v>45052</v>
      </c>
      <c r="D15" s="142" t="str">
        <f t="shared" si="0"/>
        <v>Sat</v>
      </c>
      <c r="E15" s="143">
        <v>4</v>
      </c>
      <c r="F15" s="243" t="s">
        <v>744</v>
      </c>
      <c r="G15" s="144" t="s">
        <v>753</v>
      </c>
      <c r="H15" s="144" t="s">
        <v>754</v>
      </c>
      <c r="I15" s="144" t="s">
        <v>755</v>
      </c>
      <c r="J15" s="148"/>
      <c r="K15" s="196">
        <v>375</v>
      </c>
      <c r="L15" s="196">
        <f t="shared" si="2"/>
        <v>93.75</v>
      </c>
      <c r="M15" s="196">
        <f>IF(K15=0," ",SUM(K$7:K15))</f>
        <v>1963</v>
      </c>
      <c r="N15" s="147" t="s">
        <v>697</v>
      </c>
      <c r="P15" s="493" t="s">
        <v>698</v>
      </c>
      <c r="Q15">
        <f>SUMIF($N$7:$N$61,P15,$K$7:$K$61)</f>
        <v>39</v>
      </c>
      <c r="R15" s="28">
        <f>SUMIF($N$7:$N$61,P15,$E$7:$K$61)</f>
        <v>2</v>
      </c>
      <c r="S15" s="3">
        <f>Q15/R15</f>
        <v>19.5</v>
      </c>
    </row>
    <row r="16" spans="2:19">
      <c r="B16" s="141">
        <v>10</v>
      </c>
      <c r="C16" s="152">
        <v>45058</v>
      </c>
      <c r="D16" s="142" t="str">
        <f t="shared" si="0"/>
        <v>Fri</v>
      </c>
      <c r="E16" s="143">
        <v>1</v>
      </c>
      <c r="F16" s="243" t="s">
        <v>741</v>
      </c>
      <c r="G16" s="148"/>
      <c r="H16" s="148"/>
      <c r="I16" s="144"/>
      <c r="J16" s="144"/>
      <c r="K16" s="196">
        <v>63</v>
      </c>
      <c r="L16" s="196">
        <f t="shared" si="2"/>
        <v>63</v>
      </c>
      <c r="M16" s="196">
        <f>IF(K16=0," ",SUM(K$7:K16))</f>
        <v>2026</v>
      </c>
      <c r="N16" s="147" t="s">
        <v>708</v>
      </c>
      <c r="P16" s="494" t="s">
        <v>766</v>
      </c>
      <c r="Q16">
        <f>SUMIF($N$7:$N$61,P16,$K$7:$K$61)</f>
        <v>3</v>
      </c>
      <c r="R16" s="28">
        <f>SUMIF($N$7:$N$61,P16,$E$7:$K$61)</f>
        <v>1</v>
      </c>
      <c r="S16" s="3">
        <f>Q16/R16</f>
        <v>3</v>
      </c>
    </row>
    <row r="17" spans="2:19" ht="15.75" thickBot="1">
      <c r="B17" s="141">
        <v>11</v>
      </c>
      <c r="C17" s="152">
        <v>45059</v>
      </c>
      <c r="D17" s="142" t="str">
        <f t="shared" si="0"/>
        <v>Sat</v>
      </c>
      <c r="E17" s="143">
        <v>4</v>
      </c>
      <c r="F17" s="243" t="s">
        <v>743</v>
      </c>
      <c r="G17" s="144" t="s">
        <v>752</v>
      </c>
      <c r="H17" s="144" t="s">
        <v>744</v>
      </c>
      <c r="I17" s="144" t="s">
        <v>750</v>
      </c>
      <c r="J17" s="144"/>
      <c r="K17" s="196">
        <v>15</v>
      </c>
      <c r="L17" s="196">
        <f t="shared" si="2"/>
        <v>3.75</v>
      </c>
      <c r="M17" s="196">
        <f>IF(K17=0," ",SUM(K$7:K17))</f>
        <v>2041</v>
      </c>
      <c r="N17" s="147" t="s">
        <v>693</v>
      </c>
      <c r="P17" s="495" t="s">
        <v>710</v>
      </c>
      <c r="Q17" s="68">
        <f>SUMIF($N$7:$N$61,P17,$K$7:$K$61)</f>
        <v>1</v>
      </c>
      <c r="R17" s="326">
        <f>SUMIF($N$7:$N$61,P17,$E$7:$K$61)</f>
        <v>1</v>
      </c>
      <c r="S17" s="3">
        <f>Q17/R17</f>
        <v>1</v>
      </c>
    </row>
    <row r="18" spans="2:19" ht="15.75" thickTop="1">
      <c r="B18" s="141">
        <v>12</v>
      </c>
      <c r="C18" s="152">
        <v>45063</v>
      </c>
      <c r="D18" s="142" t="str">
        <f t="shared" si="0"/>
        <v>Wed</v>
      </c>
      <c r="E18" s="143">
        <v>1</v>
      </c>
      <c r="F18" s="243" t="s">
        <v>741</v>
      </c>
      <c r="G18" s="148"/>
      <c r="H18" s="148"/>
      <c r="I18" s="148"/>
      <c r="J18" s="144"/>
      <c r="K18" s="196">
        <v>99</v>
      </c>
      <c r="L18" s="196">
        <f t="shared" si="2"/>
        <v>99</v>
      </c>
      <c r="M18" s="196">
        <f>IF(K18=0," ",SUM(K$7:K18))</f>
        <v>2140</v>
      </c>
      <c r="N18" s="147" t="s">
        <v>708</v>
      </c>
    </row>
    <row r="19" spans="2:19">
      <c r="B19" s="141">
        <v>13</v>
      </c>
      <c r="C19" s="152">
        <v>45066</v>
      </c>
      <c r="D19" s="142" t="str">
        <f t="shared" si="0"/>
        <v>Sat</v>
      </c>
      <c r="E19" s="143">
        <v>2</v>
      </c>
      <c r="F19" s="243" t="s">
        <v>741</v>
      </c>
      <c r="G19" s="144"/>
      <c r="H19" s="144"/>
      <c r="I19" s="144"/>
      <c r="J19" s="144"/>
      <c r="K19" s="196">
        <v>39</v>
      </c>
      <c r="L19" s="196">
        <f t="shared" si="2"/>
        <v>19.5</v>
      </c>
      <c r="M19" s="196">
        <f>IF(K19=0," ",SUM(K$7:K19))</f>
        <v>2179</v>
      </c>
      <c r="N19" s="147" t="s">
        <v>698</v>
      </c>
    </row>
    <row r="20" spans="2:19">
      <c r="B20" s="141">
        <v>14</v>
      </c>
      <c r="C20" s="152">
        <v>45067</v>
      </c>
      <c r="D20" s="142" t="str">
        <f t="shared" si="0"/>
        <v>Sun</v>
      </c>
      <c r="E20" s="143">
        <v>3</v>
      </c>
      <c r="F20" s="243" t="s">
        <v>745</v>
      </c>
      <c r="G20" s="144" t="s">
        <v>753</v>
      </c>
      <c r="H20" s="144" t="s">
        <v>754</v>
      </c>
      <c r="I20" s="144"/>
      <c r="J20" s="144"/>
      <c r="K20" s="196">
        <v>254</v>
      </c>
      <c r="L20" s="196">
        <f t="shared" si="2"/>
        <v>84.666666666666671</v>
      </c>
      <c r="M20" s="196">
        <f>IF(K20=0," ",SUM(K$7:K20))</f>
        <v>2433</v>
      </c>
      <c r="N20" s="147" t="s">
        <v>699</v>
      </c>
    </row>
    <row r="21" spans="2:19">
      <c r="B21" s="141">
        <v>15</v>
      </c>
      <c r="C21" s="152">
        <v>45072</v>
      </c>
      <c r="D21" s="142" t="str">
        <f t="shared" si="0"/>
        <v>Fri</v>
      </c>
      <c r="E21" s="143">
        <v>1</v>
      </c>
      <c r="F21" s="243" t="s">
        <v>741</v>
      </c>
      <c r="G21" s="144"/>
      <c r="H21" s="144"/>
      <c r="I21" s="144"/>
      <c r="J21" s="144"/>
      <c r="K21" s="196">
        <v>156</v>
      </c>
      <c r="L21" s="196">
        <f t="shared" si="2"/>
        <v>156</v>
      </c>
      <c r="M21" s="196">
        <f>IF(K21=0," ",SUM(K$7:K21))</f>
        <v>2589</v>
      </c>
      <c r="N21" s="147" t="s">
        <v>708</v>
      </c>
    </row>
    <row r="22" spans="2:19">
      <c r="B22" s="153">
        <v>16</v>
      </c>
      <c r="C22" s="229">
        <v>45080</v>
      </c>
      <c r="D22" s="155" t="str">
        <f t="shared" si="0"/>
        <v>Sat</v>
      </c>
      <c r="E22" s="156">
        <v>4</v>
      </c>
      <c r="F22" s="242" t="s">
        <v>744</v>
      </c>
      <c r="G22" s="232" t="s">
        <v>753</v>
      </c>
      <c r="H22" s="232" t="s">
        <v>754</v>
      </c>
      <c r="I22" s="232" t="s">
        <v>755</v>
      </c>
      <c r="J22" s="157"/>
      <c r="K22" s="281">
        <v>339</v>
      </c>
      <c r="L22" s="281">
        <f t="shared" si="2"/>
        <v>84.75</v>
      </c>
      <c r="M22" s="281">
        <f>IF(K22=0," ",SUM(K$7:K22))</f>
        <v>2928</v>
      </c>
      <c r="N22" s="161" t="s">
        <v>697</v>
      </c>
    </row>
    <row r="23" spans="2:19">
      <c r="B23" s="153">
        <v>17</v>
      </c>
      <c r="C23" s="229">
        <v>45086</v>
      </c>
      <c r="D23" s="155" t="str">
        <f t="shared" si="0"/>
        <v>Fri</v>
      </c>
      <c r="E23" s="156">
        <v>1</v>
      </c>
      <c r="F23" s="242" t="s">
        <v>741</v>
      </c>
      <c r="G23" s="157"/>
      <c r="H23" s="157"/>
      <c r="I23" s="157"/>
      <c r="J23" s="157"/>
      <c r="K23" s="281">
        <v>130</v>
      </c>
      <c r="L23" s="281">
        <f t="shared" si="2"/>
        <v>130</v>
      </c>
      <c r="M23" s="281">
        <f>IF(K23=0," ",SUM(K$7:K23))</f>
        <v>3058</v>
      </c>
      <c r="N23" s="161" t="s">
        <v>708</v>
      </c>
    </row>
    <row r="24" spans="2:19">
      <c r="B24" s="153">
        <v>18</v>
      </c>
      <c r="C24" s="229">
        <v>45088</v>
      </c>
      <c r="D24" s="155" t="str">
        <f t="shared" si="0"/>
        <v>Sun</v>
      </c>
      <c r="E24" s="156">
        <v>3</v>
      </c>
      <c r="F24" s="242" t="s">
        <v>744</v>
      </c>
      <c r="G24" s="157" t="s">
        <v>753</v>
      </c>
      <c r="H24" s="157" t="s">
        <v>754</v>
      </c>
      <c r="I24" s="157"/>
      <c r="J24" s="157"/>
      <c r="K24" s="281">
        <v>233</v>
      </c>
      <c r="L24" s="281">
        <f t="shared" si="2"/>
        <v>77.666666666666671</v>
      </c>
      <c r="M24" s="281">
        <f>IF(K24=0," ",SUM(K$7:K24))</f>
        <v>3291</v>
      </c>
      <c r="N24" s="161" t="s">
        <v>699</v>
      </c>
    </row>
    <row r="25" spans="2:19">
      <c r="B25" s="162">
        <v>19</v>
      </c>
      <c r="C25" s="229">
        <v>45091</v>
      </c>
      <c r="D25" s="155" t="str">
        <f t="shared" si="0"/>
        <v>Wed</v>
      </c>
      <c r="E25" s="156">
        <v>1</v>
      </c>
      <c r="F25" s="242" t="s">
        <v>741</v>
      </c>
      <c r="G25" s="157"/>
      <c r="H25" s="157"/>
      <c r="I25" s="157"/>
      <c r="J25" s="157"/>
      <c r="K25" s="281">
        <v>160</v>
      </c>
      <c r="L25" s="281">
        <f t="shared" si="2"/>
        <v>160</v>
      </c>
      <c r="M25" s="281">
        <f>IF(K25=0," ",SUM(K$7:K25))</f>
        <v>3451</v>
      </c>
      <c r="N25" s="161" t="s">
        <v>708</v>
      </c>
    </row>
    <row r="26" spans="2:19">
      <c r="B26" s="162">
        <v>20</v>
      </c>
      <c r="C26" s="229">
        <v>45094</v>
      </c>
      <c r="D26" s="155" t="str">
        <f t="shared" si="0"/>
        <v>Sat</v>
      </c>
      <c r="E26" s="156">
        <v>4</v>
      </c>
      <c r="F26" s="242" t="s">
        <v>743</v>
      </c>
      <c r="G26" s="157" t="s">
        <v>752</v>
      </c>
      <c r="H26" s="157" t="s">
        <v>744</v>
      </c>
      <c r="I26" s="157" t="s">
        <v>750</v>
      </c>
      <c r="J26" s="157"/>
      <c r="K26" s="281">
        <v>13</v>
      </c>
      <c r="L26" s="281">
        <f t="shared" si="2"/>
        <v>3.25</v>
      </c>
      <c r="M26" s="281">
        <f>IF(K26=0," ",SUM(K$7:K26))</f>
        <v>3464</v>
      </c>
      <c r="N26" s="161" t="s">
        <v>693</v>
      </c>
    </row>
    <row r="27" spans="2:19">
      <c r="B27" s="153">
        <v>21</v>
      </c>
      <c r="C27" s="229">
        <v>45095</v>
      </c>
      <c r="D27" s="155" t="str">
        <f t="shared" si="0"/>
        <v>Sun</v>
      </c>
      <c r="E27" s="156">
        <v>4</v>
      </c>
      <c r="F27" s="242" t="s">
        <v>743</v>
      </c>
      <c r="G27" s="157" t="s">
        <v>752</v>
      </c>
      <c r="H27" s="157" t="s">
        <v>744</v>
      </c>
      <c r="I27" s="157" t="s">
        <v>750</v>
      </c>
      <c r="J27" s="157"/>
      <c r="K27" s="281">
        <v>17</v>
      </c>
      <c r="L27" s="281">
        <f t="shared" si="2"/>
        <v>4.25</v>
      </c>
      <c r="M27" s="281">
        <f>IF(K27=0," ",SUM(K$7:K27))</f>
        <v>3481</v>
      </c>
      <c r="N27" s="161" t="s">
        <v>693</v>
      </c>
    </row>
    <row r="28" spans="2:19">
      <c r="B28" s="289">
        <v>22</v>
      </c>
      <c r="C28" s="229">
        <v>45100</v>
      </c>
      <c r="D28" s="155" t="str">
        <f t="shared" si="0"/>
        <v>Fri</v>
      </c>
      <c r="E28" s="156">
        <v>1</v>
      </c>
      <c r="F28" s="242" t="s">
        <v>741</v>
      </c>
      <c r="G28" s="157"/>
      <c r="H28" s="157"/>
      <c r="I28" s="157"/>
      <c r="J28" s="157"/>
      <c r="K28" s="281">
        <v>170</v>
      </c>
      <c r="L28" s="281">
        <f t="shared" si="2"/>
        <v>170</v>
      </c>
      <c r="M28" s="281">
        <f>IF(K28=0," ",SUM(K$7:K28))</f>
        <v>3651</v>
      </c>
      <c r="N28" s="161" t="s">
        <v>708</v>
      </c>
    </row>
    <row r="29" spans="2:19">
      <c r="B29" s="141">
        <v>23</v>
      </c>
      <c r="C29" s="152">
        <v>45108</v>
      </c>
      <c r="D29" s="142" t="str">
        <f t="shared" si="0"/>
        <v>Sat</v>
      </c>
      <c r="E29" s="143">
        <v>3</v>
      </c>
      <c r="F29" s="243" t="s">
        <v>744</v>
      </c>
      <c r="G29" s="144" t="s">
        <v>753</v>
      </c>
      <c r="H29" s="144" t="s">
        <v>754</v>
      </c>
      <c r="I29" s="444" t="s">
        <v>755</v>
      </c>
      <c r="J29" s="144"/>
      <c r="K29" s="196">
        <v>242</v>
      </c>
      <c r="L29" s="196">
        <f t="shared" si="2"/>
        <v>80.666666666666671</v>
      </c>
      <c r="M29" s="196">
        <f>IF(K29=0," ",SUM(K$7:K29))</f>
        <v>3893</v>
      </c>
      <c r="N29" s="147" t="s">
        <v>697</v>
      </c>
    </row>
    <row r="30" spans="2:19">
      <c r="B30" s="141">
        <v>24</v>
      </c>
      <c r="C30" s="152">
        <v>45121</v>
      </c>
      <c r="D30" s="142" t="str">
        <f>IF(C30=0," ",TEXT(C30,"ddd"))</f>
        <v>Fri</v>
      </c>
      <c r="E30" s="143">
        <v>1</v>
      </c>
      <c r="F30" s="243" t="s">
        <v>741</v>
      </c>
      <c r="G30" s="144"/>
      <c r="H30" s="144"/>
      <c r="I30" s="144"/>
      <c r="J30" s="144"/>
      <c r="K30" s="196">
        <v>136</v>
      </c>
      <c r="L30" s="196">
        <f t="shared" si="2"/>
        <v>136</v>
      </c>
      <c r="M30" s="196">
        <f>IF(K30=0," ",SUM(K$7:K30))</f>
        <v>4029</v>
      </c>
      <c r="N30" s="147" t="s">
        <v>708</v>
      </c>
    </row>
    <row r="31" spans="2:19">
      <c r="B31" s="141">
        <v>25</v>
      </c>
      <c r="C31" s="152">
        <v>45122</v>
      </c>
      <c r="D31" s="142" t="str">
        <f t="shared" si="0"/>
        <v>Sat</v>
      </c>
      <c r="E31" s="136">
        <v>4</v>
      </c>
      <c r="F31" s="243" t="s">
        <v>743</v>
      </c>
      <c r="G31" s="144" t="s">
        <v>752</v>
      </c>
      <c r="H31" s="144" t="s">
        <v>744</v>
      </c>
      <c r="I31" s="144" t="s">
        <v>750</v>
      </c>
      <c r="J31" s="144"/>
      <c r="K31" s="196">
        <v>18</v>
      </c>
      <c r="L31" s="196">
        <f t="shared" si="2"/>
        <v>4.5</v>
      </c>
      <c r="M31" s="196">
        <f>IF(K31=0," ",SUM(K$7:K31))</f>
        <v>4047</v>
      </c>
      <c r="N31" s="147" t="s">
        <v>693</v>
      </c>
    </row>
    <row r="32" spans="2:19">
      <c r="B32" s="141">
        <v>26</v>
      </c>
      <c r="C32" s="152">
        <v>45126</v>
      </c>
      <c r="D32" s="142" t="str">
        <f>IF(C32=0," ",TEXT(C32,"ddd"))</f>
        <v>Wed</v>
      </c>
      <c r="E32" s="143">
        <v>1</v>
      </c>
      <c r="F32" s="243" t="s">
        <v>741</v>
      </c>
      <c r="G32" s="144"/>
      <c r="H32" s="144"/>
      <c r="I32" s="144"/>
      <c r="J32" s="144"/>
      <c r="K32" s="196">
        <v>144</v>
      </c>
      <c r="L32" s="196">
        <f t="shared" si="2"/>
        <v>144</v>
      </c>
      <c r="M32" s="196">
        <f>IF(K32=0," ",SUM(K$7:K32))</f>
        <v>4191</v>
      </c>
      <c r="N32" s="147" t="s">
        <v>708</v>
      </c>
    </row>
    <row r="33" spans="2:14">
      <c r="B33" s="141">
        <v>27</v>
      </c>
      <c r="C33" s="152">
        <v>45129</v>
      </c>
      <c r="D33" s="142" t="str">
        <f>IF(C33=0," ",TEXT(C33,"ddd"))</f>
        <v>Sat</v>
      </c>
      <c r="E33" s="136">
        <v>4</v>
      </c>
      <c r="F33" s="243" t="s">
        <v>743</v>
      </c>
      <c r="G33" s="144" t="s">
        <v>752</v>
      </c>
      <c r="H33" s="144" t="s">
        <v>744</v>
      </c>
      <c r="I33" s="144" t="s">
        <v>750</v>
      </c>
      <c r="J33" s="144"/>
      <c r="K33" s="196">
        <v>15</v>
      </c>
      <c r="L33" s="196">
        <f t="shared" si="2"/>
        <v>3.75</v>
      </c>
      <c r="M33" s="196">
        <f>IF(K33=0," ",SUM(K$7:K33))</f>
        <v>4206</v>
      </c>
      <c r="N33" s="147" t="s">
        <v>693</v>
      </c>
    </row>
    <row r="34" spans="2:14">
      <c r="B34" s="141">
        <v>28</v>
      </c>
      <c r="C34" s="152">
        <v>45130</v>
      </c>
      <c r="D34" s="142" t="str">
        <f>IF(C34=0," ",TEXT(C34,"ddd"))</f>
        <v>Sun</v>
      </c>
      <c r="E34" s="143">
        <v>3</v>
      </c>
      <c r="F34" s="243" t="s">
        <v>744</v>
      </c>
      <c r="G34" s="144" t="s">
        <v>753</v>
      </c>
      <c r="H34" s="144" t="s">
        <v>754</v>
      </c>
      <c r="I34" s="144"/>
      <c r="J34" s="144"/>
      <c r="K34" s="196">
        <v>235</v>
      </c>
      <c r="L34" s="196">
        <f t="shared" si="2"/>
        <v>78.333333333333329</v>
      </c>
      <c r="M34" s="196">
        <f>IF(K34=0," ",SUM(K$7:K34))</f>
        <v>4441</v>
      </c>
      <c r="N34" s="147" t="s">
        <v>699</v>
      </c>
    </row>
    <row r="35" spans="2:14">
      <c r="B35" s="141">
        <v>29</v>
      </c>
      <c r="C35" s="152">
        <v>45135</v>
      </c>
      <c r="D35" s="142" t="str">
        <f>IF(C35=0," ",TEXT(C35,"ddd"))</f>
        <v>Fri</v>
      </c>
      <c r="E35" s="143">
        <v>1</v>
      </c>
      <c r="F35" s="243" t="s">
        <v>741</v>
      </c>
      <c r="G35" s="144"/>
      <c r="H35" s="144"/>
      <c r="I35" s="144"/>
      <c r="J35" s="144"/>
      <c r="K35" s="196">
        <v>168</v>
      </c>
      <c r="L35" s="196">
        <f t="shared" si="2"/>
        <v>168</v>
      </c>
      <c r="M35" s="196">
        <f>IF(K35=0," ",SUM(K$7:K35))</f>
        <v>4609</v>
      </c>
      <c r="N35" s="147" t="s">
        <v>708</v>
      </c>
    </row>
    <row r="36" spans="2:14">
      <c r="B36" s="162">
        <v>30</v>
      </c>
      <c r="C36" s="154">
        <v>45143</v>
      </c>
      <c r="D36" s="155" t="str">
        <f t="shared" si="0"/>
        <v>Sat</v>
      </c>
      <c r="E36" s="156">
        <v>4</v>
      </c>
      <c r="F36" s="242" t="s">
        <v>744</v>
      </c>
      <c r="G36" s="232" t="s">
        <v>753</v>
      </c>
      <c r="H36" s="232" t="s">
        <v>754</v>
      </c>
      <c r="I36" s="232" t="s">
        <v>755</v>
      </c>
      <c r="J36" s="157"/>
      <c r="K36" s="281">
        <v>342</v>
      </c>
      <c r="L36" s="281">
        <f t="shared" si="2"/>
        <v>85.5</v>
      </c>
      <c r="M36" s="281">
        <f>IF(K36=0," ",SUM(K$7:K36))</f>
        <v>4951</v>
      </c>
      <c r="N36" s="161" t="s">
        <v>697</v>
      </c>
    </row>
    <row r="37" spans="2:14">
      <c r="B37" s="162">
        <v>31</v>
      </c>
      <c r="C37" s="154">
        <v>45149</v>
      </c>
      <c r="D37" s="155" t="str">
        <f t="shared" si="0"/>
        <v>Fri</v>
      </c>
      <c r="E37" s="156">
        <v>1</v>
      </c>
      <c r="F37" s="242" t="s">
        <v>741</v>
      </c>
      <c r="G37" s="157"/>
      <c r="H37" s="157"/>
      <c r="I37" s="157"/>
      <c r="J37" s="157"/>
      <c r="K37" s="281">
        <v>134</v>
      </c>
      <c r="L37" s="281">
        <f t="shared" si="2"/>
        <v>134</v>
      </c>
      <c r="M37" s="281">
        <f>IF(K37=0," ",SUM(K$7:K37))</f>
        <v>5085</v>
      </c>
      <c r="N37" s="161" t="s">
        <v>708</v>
      </c>
    </row>
    <row r="38" spans="2:14">
      <c r="B38" s="153">
        <v>32</v>
      </c>
      <c r="C38" s="154">
        <v>45154</v>
      </c>
      <c r="D38" s="155" t="str">
        <f t="shared" si="0"/>
        <v>Wed</v>
      </c>
      <c r="E38" s="156">
        <v>1</v>
      </c>
      <c r="F38" s="242" t="s">
        <v>741</v>
      </c>
      <c r="G38" s="157"/>
      <c r="H38" s="157"/>
      <c r="I38" s="157"/>
      <c r="J38" s="158"/>
      <c r="K38" s="281">
        <v>103</v>
      </c>
      <c r="L38" s="281">
        <f t="shared" si="2"/>
        <v>103</v>
      </c>
      <c r="M38" s="281">
        <f>IF(K38=0," ",SUM(K$7:K38))</f>
        <v>5188</v>
      </c>
      <c r="N38" s="161" t="s">
        <v>708</v>
      </c>
    </row>
    <row r="39" spans="2:14">
      <c r="B39" s="289">
        <v>33</v>
      </c>
      <c r="C39" s="154">
        <v>45157</v>
      </c>
      <c r="D39" s="155" t="str">
        <f t="shared" si="0"/>
        <v>Sat</v>
      </c>
      <c r="E39" s="156">
        <v>4</v>
      </c>
      <c r="F39" s="242" t="s">
        <v>743</v>
      </c>
      <c r="G39" s="157" t="s">
        <v>752</v>
      </c>
      <c r="H39" s="157" t="s">
        <v>744</v>
      </c>
      <c r="I39" s="157" t="s">
        <v>750</v>
      </c>
      <c r="J39" s="157"/>
      <c r="K39" s="281">
        <v>15</v>
      </c>
      <c r="L39" s="281">
        <f t="shared" si="2"/>
        <v>3.75</v>
      </c>
      <c r="M39" s="281">
        <f>IF(K39=0," ",SUM(K$7:K39))</f>
        <v>5203</v>
      </c>
      <c r="N39" s="161" t="s">
        <v>693</v>
      </c>
    </row>
    <row r="40" spans="2:14">
      <c r="B40" s="289">
        <v>34</v>
      </c>
      <c r="C40" s="154">
        <v>45163</v>
      </c>
      <c r="D40" s="155" t="str">
        <f t="shared" si="0"/>
        <v>Fri</v>
      </c>
      <c r="E40" s="156">
        <v>1</v>
      </c>
      <c r="F40" s="242" t="s">
        <v>741</v>
      </c>
      <c r="G40" s="157"/>
      <c r="H40" s="157"/>
      <c r="I40" s="157"/>
      <c r="J40" s="157"/>
      <c r="K40" s="291">
        <v>98</v>
      </c>
      <c r="L40" s="281">
        <f t="shared" si="2"/>
        <v>98</v>
      </c>
      <c r="M40" s="281">
        <f>IF(K40=0," ",SUM(K$7:K40))</f>
        <v>5301</v>
      </c>
      <c r="N40" s="161" t="s">
        <v>708</v>
      </c>
    </row>
    <row r="41" spans="2:14">
      <c r="B41" s="289">
        <v>35</v>
      </c>
      <c r="C41" s="154">
        <v>45164</v>
      </c>
      <c r="D41" s="155" t="str">
        <f t="shared" si="0"/>
        <v>Sat</v>
      </c>
      <c r="E41" s="156">
        <v>4</v>
      </c>
      <c r="F41" s="242" t="s">
        <v>743</v>
      </c>
      <c r="G41" s="157" t="s">
        <v>752</v>
      </c>
      <c r="H41" s="157" t="s">
        <v>744</v>
      </c>
      <c r="I41" s="157" t="s">
        <v>750</v>
      </c>
      <c r="J41" s="157"/>
      <c r="K41" s="281">
        <v>11</v>
      </c>
      <c r="L41" s="281">
        <f t="shared" si="2"/>
        <v>2.75</v>
      </c>
      <c r="M41" s="281">
        <f>IF(K41=0," ",SUM(K$7:K41))</f>
        <v>5312</v>
      </c>
      <c r="N41" s="161" t="s">
        <v>693</v>
      </c>
    </row>
    <row r="42" spans="2:14">
      <c r="B42" s="141">
        <v>36</v>
      </c>
      <c r="C42" s="152">
        <v>45177</v>
      </c>
      <c r="D42" s="142" t="str">
        <f t="shared" si="0"/>
        <v>Fri</v>
      </c>
      <c r="E42" s="143">
        <v>1</v>
      </c>
      <c r="F42" s="243" t="s">
        <v>741</v>
      </c>
      <c r="G42" s="144"/>
      <c r="H42" s="144"/>
      <c r="I42" s="144"/>
      <c r="J42" s="148"/>
      <c r="K42" s="196">
        <v>50</v>
      </c>
      <c r="L42" s="196">
        <f t="shared" si="2"/>
        <v>50</v>
      </c>
      <c r="M42" s="196">
        <f>IF(K42=0," ",SUM(K$7:K42))</f>
        <v>5362</v>
      </c>
      <c r="N42" s="147" t="s">
        <v>708</v>
      </c>
    </row>
    <row r="43" spans="2:14">
      <c r="B43" s="141">
        <v>37</v>
      </c>
      <c r="C43" s="152">
        <v>45178</v>
      </c>
      <c r="D43" s="142" t="str">
        <f t="shared" si="0"/>
        <v>Sat</v>
      </c>
      <c r="E43" s="143">
        <v>4</v>
      </c>
      <c r="F43" s="144" t="s">
        <v>744</v>
      </c>
      <c r="G43" s="144" t="s">
        <v>753</v>
      </c>
      <c r="H43" s="144" t="s">
        <v>754</v>
      </c>
      <c r="I43" s="144" t="s">
        <v>755</v>
      </c>
      <c r="J43" s="144"/>
      <c r="K43" s="196">
        <v>241</v>
      </c>
      <c r="L43" s="196">
        <f t="shared" si="2"/>
        <v>60.25</v>
      </c>
      <c r="M43" s="196">
        <f>IF(K43=0," ",SUM(K$7:K43))</f>
        <v>5603</v>
      </c>
      <c r="N43" s="147" t="s">
        <v>697</v>
      </c>
    </row>
    <row r="44" spans="2:14">
      <c r="B44" s="141">
        <v>38</v>
      </c>
      <c r="C44" s="152">
        <v>45182</v>
      </c>
      <c r="D44" s="142" t="str">
        <f t="shared" si="0"/>
        <v>Wed</v>
      </c>
      <c r="E44" s="143">
        <v>1</v>
      </c>
      <c r="F44" s="243" t="s">
        <v>741</v>
      </c>
      <c r="G44" s="144"/>
      <c r="H44" s="144"/>
      <c r="I44" s="144"/>
      <c r="J44" s="144"/>
      <c r="K44" s="196">
        <v>42</v>
      </c>
      <c r="L44" s="196">
        <f t="shared" si="2"/>
        <v>42</v>
      </c>
      <c r="M44" s="196">
        <f>IF(K44=0," ",SUM(K$7:K44))</f>
        <v>5645</v>
      </c>
      <c r="N44" s="147" t="s">
        <v>708</v>
      </c>
    </row>
    <row r="45" spans="2:14">
      <c r="B45" s="141">
        <v>39</v>
      </c>
      <c r="C45" s="152">
        <v>45185</v>
      </c>
      <c r="D45" s="142" t="str">
        <f t="shared" si="0"/>
        <v>Sat</v>
      </c>
      <c r="E45" s="143">
        <v>4</v>
      </c>
      <c r="F45" s="243" t="s">
        <v>743</v>
      </c>
      <c r="G45" s="144" t="s">
        <v>752</v>
      </c>
      <c r="H45" s="144" t="s">
        <v>744</v>
      </c>
      <c r="I45" s="144" t="s">
        <v>750</v>
      </c>
      <c r="J45" s="144"/>
      <c r="K45" s="196">
        <v>13</v>
      </c>
      <c r="L45" s="196">
        <f t="shared" si="2"/>
        <v>3.25</v>
      </c>
      <c r="M45" s="196">
        <f>IF(K45=0," ",SUM(K$7:K45))</f>
        <v>5658</v>
      </c>
      <c r="N45" s="147" t="s">
        <v>693</v>
      </c>
    </row>
    <row r="46" spans="2:14">
      <c r="B46" s="141">
        <v>40</v>
      </c>
      <c r="C46" s="152">
        <v>45186</v>
      </c>
      <c r="D46" s="142" t="str">
        <f t="shared" si="0"/>
        <v>Sun</v>
      </c>
      <c r="E46" s="143">
        <v>3</v>
      </c>
      <c r="F46" s="144" t="s">
        <v>744</v>
      </c>
      <c r="G46" s="144" t="s">
        <v>753</v>
      </c>
      <c r="H46" s="144" t="s">
        <v>754</v>
      </c>
      <c r="I46" s="144"/>
      <c r="J46" s="144"/>
      <c r="K46" s="196">
        <v>261</v>
      </c>
      <c r="L46" s="196">
        <f t="shared" si="2"/>
        <v>87</v>
      </c>
      <c r="M46" s="196">
        <f>IF(K46=0," ",SUM(K$7:K46))</f>
        <v>5919</v>
      </c>
      <c r="N46" s="147" t="s">
        <v>699</v>
      </c>
    </row>
    <row r="47" spans="2:14">
      <c r="B47" s="141">
        <v>41</v>
      </c>
      <c r="C47" s="152">
        <v>45191</v>
      </c>
      <c r="D47" s="142" t="str">
        <f t="shared" si="0"/>
        <v>Fri</v>
      </c>
      <c r="E47" s="143">
        <v>1</v>
      </c>
      <c r="F47" s="243" t="s">
        <v>741</v>
      </c>
      <c r="G47" s="144"/>
      <c r="H47" s="144"/>
      <c r="I47" s="144"/>
      <c r="J47" s="144"/>
      <c r="K47" s="196">
        <v>163</v>
      </c>
      <c r="L47" s="196">
        <f t="shared" si="2"/>
        <v>163</v>
      </c>
      <c r="M47" s="196">
        <f>IF(K47=0," ",SUM(K$7:K47))</f>
        <v>6082</v>
      </c>
      <c r="N47" s="147" t="s">
        <v>708</v>
      </c>
    </row>
    <row r="48" spans="2:14">
      <c r="B48" s="153">
        <v>42</v>
      </c>
      <c r="C48" s="154">
        <v>45213</v>
      </c>
      <c r="D48" s="155" t="str">
        <f t="shared" si="0"/>
        <v>Sat</v>
      </c>
      <c r="E48" s="156">
        <v>5</v>
      </c>
      <c r="F48" s="242" t="s">
        <v>747</v>
      </c>
      <c r="G48" s="157" t="s">
        <v>751</v>
      </c>
      <c r="H48" s="157" t="s">
        <v>756</v>
      </c>
      <c r="I48" s="157" t="s">
        <v>757</v>
      </c>
      <c r="J48" s="157" t="s">
        <v>758</v>
      </c>
      <c r="K48" s="281">
        <v>1132</v>
      </c>
      <c r="L48" s="281">
        <f t="shared" si="2"/>
        <v>226.4</v>
      </c>
      <c r="M48" s="281">
        <f>IF(K48=0," ",SUM(K$7:K48))</f>
        <v>7214</v>
      </c>
      <c r="N48" s="161" t="s">
        <v>704</v>
      </c>
    </row>
    <row r="49" spans="2:14">
      <c r="B49" s="153">
        <v>43</v>
      </c>
      <c r="C49" s="154">
        <v>45220</v>
      </c>
      <c r="D49" s="155" t="str">
        <f t="shared" si="0"/>
        <v>Sat</v>
      </c>
      <c r="E49" s="156">
        <v>5</v>
      </c>
      <c r="F49" s="242" t="s">
        <v>747</v>
      </c>
      <c r="G49" s="157" t="s">
        <v>751</v>
      </c>
      <c r="H49" s="157" t="s">
        <v>756</v>
      </c>
      <c r="I49" s="157" t="s">
        <v>757</v>
      </c>
      <c r="J49" s="157" t="s">
        <v>758</v>
      </c>
      <c r="K49" s="281">
        <v>1304</v>
      </c>
      <c r="L49" s="281">
        <f t="shared" si="2"/>
        <v>260.8</v>
      </c>
      <c r="M49" s="281">
        <f>IF(K49=0," ",SUM(K$7:K49))</f>
        <v>8518</v>
      </c>
      <c r="N49" s="161" t="s">
        <v>704</v>
      </c>
    </row>
    <row r="50" spans="2:14">
      <c r="B50" s="289">
        <v>44</v>
      </c>
      <c r="C50" s="154">
        <v>45226</v>
      </c>
      <c r="D50" s="155" t="str">
        <f t="shared" si="0"/>
        <v>Fri</v>
      </c>
      <c r="E50" s="156">
        <v>3</v>
      </c>
      <c r="F50" s="242" t="s">
        <v>748</v>
      </c>
      <c r="G50" s="157" t="s">
        <v>757</v>
      </c>
      <c r="H50" s="157" t="s">
        <v>758</v>
      </c>
      <c r="I50" s="157"/>
      <c r="J50" s="157"/>
      <c r="K50" s="281">
        <v>720</v>
      </c>
      <c r="L50" s="281">
        <f t="shared" si="2"/>
        <v>240</v>
      </c>
      <c r="M50" s="281">
        <f>IF(K50=0," ",SUM(K$7:K50))</f>
        <v>9238</v>
      </c>
      <c r="N50" s="161" t="s">
        <v>704</v>
      </c>
    </row>
    <row r="51" spans="2:14">
      <c r="B51" s="289">
        <v>45</v>
      </c>
      <c r="C51" s="154">
        <v>45227</v>
      </c>
      <c r="D51" s="155" t="str">
        <f t="shared" si="0"/>
        <v>Sat</v>
      </c>
      <c r="E51" s="156">
        <v>5</v>
      </c>
      <c r="F51" s="242" t="s">
        <v>747</v>
      </c>
      <c r="G51" s="157" t="s">
        <v>751</v>
      </c>
      <c r="H51" s="157" t="s">
        <v>756</v>
      </c>
      <c r="I51" s="157" t="s">
        <v>757</v>
      </c>
      <c r="J51" s="157" t="s">
        <v>758</v>
      </c>
      <c r="K51" s="281">
        <v>1333</v>
      </c>
      <c r="L51" s="281">
        <f t="shared" si="2"/>
        <v>266.60000000000002</v>
      </c>
      <c r="M51" s="281">
        <f>IF(K51=0," ",SUM(K$7:K51))</f>
        <v>10571</v>
      </c>
      <c r="N51" s="161" t="s">
        <v>704</v>
      </c>
    </row>
    <row r="52" spans="2:14">
      <c r="B52" s="141">
        <v>46</v>
      </c>
      <c r="C52" s="152">
        <v>45238</v>
      </c>
      <c r="D52" s="142" t="str">
        <f t="shared" si="0"/>
        <v>Wed</v>
      </c>
      <c r="E52" s="143">
        <v>1</v>
      </c>
      <c r="F52" s="243" t="s">
        <v>741</v>
      </c>
      <c r="G52" s="144"/>
      <c r="H52" s="144"/>
      <c r="I52" s="144"/>
      <c r="J52" s="144"/>
      <c r="K52" s="196">
        <v>231</v>
      </c>
      <c r="L52" s="196">
        <f t="shared" si="2"/>
        <v>231</v>
      </c>
      <c r="M52" s="196">
        <f>IF(K52=0," ",SUM(K$7:K52))</f>
        <v>10802</v>
      </c>
      <c r="N52" s="147" t="s">
        <v>708</v>
      </c>
    </row>
    <row r="53" spans="2:14">
      <c r="B53" s="141">
        <v>47</v>
      </c>
      <c r="C53" s="152">
        <v>45241</v>
      </c>
      <c r="D53" s="142" t="str">
        <f t="shared" si="0"/>
        <v>Sat</v>
      </c>
      <c r="E53" s="143">
        <v>4</v>
      </c>
      <c r="F53" s="243" t="s">
        <v>746</v>
      </c>
      <c r="G53" s="144" t="s">
        <v>744</v>
      </c>
      <c r="H53" s="144" t="s">
        <v>753</v>
      </c>
      <c r="I53" s="144" t="s">
        <v>754</v>
      </c>
      <c r="J53" s="144"/>
      <c r="K53" s="196">
        <v>413</v>
      </c>
      <c r="L53" s="196">
        <f t="shared" si="2"/>
        <v>103.25</v>
      </c>
      <c r="M53" s="196">
        <f>IF(K53=0," ",SUM(K$7:K53))</f>
        <v>11215</v>
      </c>
      <c r="N53" s="147" t="s">
        <v>697</v>
      </c>
    </row>
    <row r="54" spans="2:14">
      <c r="B54" s="141">
        <v>48</v>
      </c>
      <c r="C54" s="152">
        <v>45242</v>
      </c>
      <c r="D54" s="142" t="str">
        <f t="shared" si="0"/>
        <v>Sun</v>
      </c>
      <c r="E54" s="143">
        <v>4</v>
      </c>
      <c r="F54" s="243" t="s">
        <v>743</v>
      </c>
      <c r="G54" s="144" t="s">
        <v>752</v>
      </c>
      <c r="H54" s="144" t="s">
        <v>744</v>
      </c>
      <c r="I54" s="144" t="s">
        <v>750</v>
      </c>
      <c r="J54" s="144"/>
      <c r="K54" s="196">
        <v>14</v>
      </c>
      <c r="L54" s="196">
        <f t="shared" si="2"/>
        <v>3.5</v>
      </c>
      <c r="M54" s="196">
        <f>IF(K54=0," ",SUM(K$7:K54))</f>
        <v>11229</v>
      </c>
      <c r="N54" s="147" t="s">
        <v>693</v>
      </c>
    </row>
    <row r="55" spans="2:14">
      <c r="B55" s="141">
        <v>49</v>
      </c>
      <c r="C55" s="152">
        <v>45247</v>
      </c>
      <c r="D55" s="142" t="str">
        <f t="shared" si="0"/>
        <v>Fri</v>
      </c>
      <c r="E55" s="143">
        <v>1</v>
      </c>
      <c r="F55" s="243" t="s">
        <v>741</v>
      </c>
      <c r="G55" s="144"/>
      <c r="H55" s="144"/>
      <c r="I55" s="144"/>
      <c r="J55" s="144"/>
      <c r="K55" s="196">
        <v>107</v>
      </c>
      <c r="L55" s="196">
        <f t="shared" si="2"/>
        <v>107</v>
      </c>
      <c r="M55" s="196">
        <f>IF(K55=0," ",SUM(K$7:K55))</f>
        <v>11336</v>
      </c>
      <c r="N55" s="147" t="s">
        <v>708</v>
      </c>
    </row>
    <row r="56" spans="2:14">
      <c r="B56" s="209">
        <v>50</v>
      </c>
      <c r="C56" s="154">
        <v>45262</v>
      </c>
      <c r="D56" s="155" t="str">
        <f t="shared" si="0"/>
        <v>Sat</v>
      </c>
      <c r="E56" s="156">
        <v>5</v>
      </c>
      <c r="F56" s="242" t="s">
        <v>742</v>
      </c>
      <c r="G56" s="157" t="s">
        <v>743</v>
      </c>
      <c r="H56" s="157" t="s">
        <v>749</v>
      </c>
      <c r="I56" s="157" t="s">
        <v>747</v>
      </c>
      <c r="J56" s="157" t="s">
        <v>762</v>
      </c>
      <c r="K56" s="281">
        <v>1185</v>
      </c>
      <c r="L56" s="281">
        <f t="shared" si="2"/>
        <v>237</v>
      </c>
      <c r="M56" s="281">
        <f>IF(K56=0," ",SUM(K$7:K56))</f>
        <v>12521</v>
      </c>
      <c r="N56" s="161" t="s">
        <v>707</v>
      </c>
    </row>
    <row r="57" spans="2:14">
      <c r="B57" s="209">
        <v>50</v>
      </c>
      <c r="C57" s="154">
        <v>45263</v>
      </c>
      <c r="D57" s="155" t="str">
        <f t="shared" si="0"/>
        <v>Sun</v>
      </c>
      <c r="E57" s="156">
        <v>5</v>
      </c>
      <c r="F57" s="242" t="s">
        <v>742</v>
      </c>
      <c r="G57" s="157" t="s">
        <v>743</v>
      </c>
      <c r="H57" s="157" t="s">
        <v>749</v>
      </c>
      <c r="I57" s="157" t="s">
        <v>747</v>
      </c>
      <c r="J57" s="157" t="s">
        <v>762</v>
      </c>
      <c r="K57" s="281">
        <v>852</v>
      </c>
      <c r="L57" s="281">
        <f t="shared" si="2"/>
        <v>170.4</v>
      </c>
      <c r="M57" s="281">
        <f>IF(K57=0," ",SUM(K$7:K57))</f>
        <v>13373</v>
      </c>
      <c r="N57" s="161" t="s">
        <v>707</v>
      </c>
    </row>
    <row r="58" spans="2:14">
      <c r="B58" s="209">
        <v>51</v>
      </c>
      <c r="C58" s="154">
        <v>45269</v>
      </c>
      <c r="D58" s="155" t="str">
        <f t="shared" si="0"/>
        <v>Sat</v>
      </c>
      <c r="E58" s="156">
        <v>5</v>
      </c>
      <c r="F58" s="242" t="s">
        <v>742</v>
      </c>
      <c r="G58" s="157" t="s">
        <v>743</v>
      </c>
      <c r="H58" s="157" t="s">
        <v>749</v>
      </c>
      <c r="I58" s="157" t="s">
        <v>747</v>
      </c>
      <c r="J58" s="157" t="s">
        <v>762</v>
      </c>
      <c r="K58" s="281">
        <v>1319</v>
      </c>
      <c r="L58" s="281">
        <f t="shared" si="2"/>
        <v>263.8</v>
      </c>
      <c r="M58" s="281">
        <f>IF(K58=0," ",SUM(K$7:K58))</f>
        <v>14692</v>
      </c>
      <c r="N58" s="161" t="s">
        <v>707</v>
      </c>
    </row>
    <row r="59" spans="2:14">
      <c r="B59" s="209">
        <v>52</v>
      </c>
      <c r="C59" s="154">
        <v>45270</v>
      </c>
      <c r="D59" s="155" t="str">
        <f t="shared" si="0"/>
        <v>Sun</v>
      </c>
      <c r="E59" s="156">
        <v>5</v>
      </c>
      <c r="F59" s="242" t="s">
        <v>742</v>
      </c>
      <c r="G59" s="157" t="s">
        <v>743</v>
      </c>
      <c r="H59" s="157" t="s">
        <v>749</v>
      </c>
      <c r="I59" s="157" t="s">
        <v>747</v>
      </c>
      <c r="J59" s="157" t="s">
        <v>762</v>
      </c>
      <c r="K59" s="281">
        <v>1057</v>
      </c>
      <c r="L59" s="281">
        <f t="shared" si="2"/>
        <v>211.4</v>
      </c>
      <c r="M59" s="281">
        <f>IF(K59=0," ",SUM(K$7:K59))</f>
        <v>15749</v>
      </c>
      <c r="N59" s="161" t="s">
        <v>707</v>
      </c>
    </row>
    <row r="60" spans="2:14">
      <c r="B60" s="209">
        <v>53</v>
      </c>
      <c r="C60" s="154">
        <v>45276</v>
      </c>
      <c r="D60" s="155" t="str">
        <f t="shared" si="0"/>
        <v>Sat</v>
      </c>
      <c r="E60" s="156">
        <v>5</v>
      </c>
      <c r="F60" s="242" t="s">
        <v>742</v>
      </c>
      <c r="G60" s="157" t="s">
        <v>743</v>
      </c>
      <c r="H60" s="157" t="s">
        <v>749</v>
      </c>
      <c r="I60" s="157" t="s">
        <v>747</v>
      </c>
      <c r="J60" s="157" t="s">
        <v>762</v>
      </c>
      <c r="K60" s="281">
        <v>1277</v>
      </c>
      <c r="L60" s="281">
        <f t="shared" si="2"/>
        <v>255.4</v>
      </c>
      <c r="M60" s="281">
        <f>IF(K60=0," ",SUM(K$7:K60))</f>
        <v>17026</v>
      </c>
      <c r="N60" s="161" t="s">
        <v>707</v>
      </c>
    </row>
  </sheetData>
  <sortState xmlns:xlrd2="http://schemas.microsoft.com/office/spreadsheetml/2017/richdata2" ref="P7:S17">
    <sortCondition descending="1" ref="Q7:Q17"/>
  </sortState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7:U42"/>
  <sheetViews>
    <sheetView workbookViewId="0"/>
  </sheetViews>
  <sheetFormatPr defaultRowHeight="15"/>
  <cols>
    <col min="1" max="1" width="4" customWidth="1"/>
    <col min="3" max="3" width="5.140625" customWidth="1"/>
    <col min="4" max="4" width="2.7109375" customWidth="1"/>
    <col min="5" max="5" width="5.5703125" customWidth="1"/>
    <col min="6" max="6" width="6.28515625" customWidth="1"/>
    <col min="7" max="7" width="5.28515625" customWidth="1"/>
    <col min="8" max="8" width="5" customWidth="1"/>
    <col min="9" max="9" width="4.42578125" customWidth="1"/>
    <col min="10" max="10" width="24.85546875" customWidth="1"/>
    <col min="11" max="11" width="5" customWidth="1"/>
    <col min="12" max="12" width="4.28515625" customWidth="1"/>
    <col min="14" max="14" width="5.7109375" customWidth="1"/>
    <col min="15" max="15" width="2.140625" customWidth="1"/>
    <col min="16" max="17" width="4.7109375" customWidth="1"/>
    <col min="18" max="19" width="4.28515625" customWidth="1"/>
    <col min="20" max="20" width="5.140625" customWidth="1"/>
    <col min="21" max="21" width="27.7109375" customWidth="1"/>
  </cols>
  <sheetData>
    <row r="7" spans="1:21" ht="26.25">
      <c r="J7" s="12" t="s">
        <v>729</v>
      </c>
      <c r="S7" s="238" t="s">
        <v>727</v>
      </c>
      <c r="T7" s="238" t="s">
        <v>728</v>
      </c>
      <c r="U7" s="213">
        <f ca="1">TODAY()</f>
        <v>45278</v>
      </c>
    </row>
    <row r="9" spans="1:21">
      <c r="A9">
        <v>1</v>
      </c>
      <c r="B9" s="195">
        <v>44958</v>
      </c>
      <c r="C9" s="142" t="str">
        <f t="shared" ref="C9:C20" si="0">IF(B9=0," ",TEXT(B9,"ddd"))</f>
        <v>Wed</v>
      </c>
      <c r="D9" s="196">
        <v>1</v>
      </c>
      <c r="E9" s="199" t="s">
        <v>690</v>
      </c>
      <c r="F9" s="197"/>
      <c r="G9" s="197"/>
      <c r="H9" s="197"/>
      <c r="I9" s="198"/>
      <c r="J9" s="143" t="s">
        <v>710</v>
      </c>
    </row>
    <row r="10" spans="1:21">
      <c r="A10">
        <v>2</v>
      </c>
      <c r="B10" s="202">
        <v>45001</v>
      </c>
      <c r="C10" s="203" t="str">
        <f t="shared" si="0"/>
        <v>Thu</v>
      </c>
      <c r="D10" s="224"/>
      <c r="E10" s="225">
        <v>0.25</v>
      </c>
      <c r="F10" s="224"/>
      <c r="G10" s="224"/>
      <c r="H10" s="224"/>
      <c r="I10" s="224"/>
      <c r="J10" s="208" t="s">
        <v>725</v>
      </c>
      <c r="L10">
        <v>35</v>
      </c>
      <c r="M10" s="152">
        <v>45143</v>
      </c>
      <c r="N10" s="142" t="str">
        <f t="shared" ref="N10:N41" si="1">IF(M10=0," ",TEXT(M10,"ddd"))</f>
        <v>Sat</v>
      </c>
      <c r="O10" s="143">
        <v>4</v>
      </c>
      <c r="P10" s="144" t="s">
        <v>692</v>
      </c>
      <c r="Q10" s="144" t="s">
        <v>694</v>
      </c>
      <c r="R10" s="144" t="s">
        <v>695</v>
      </c>
      <c r="S10" s="144" t="s">
        <v>696</v>
      </c>
      <c r="T10" s="144"/>
      <c r="U10" s="147" t="s">
        <v>697</v>
      </c>
    </row>
    <row r="11" spans="1:21">
      <c r="A11">
        <v>3</v>
      </c>
      <c r="B11" s="154">
        <v>45010</v>
      </c>
      <c r="C11" s="155" t="str">
        <f t="shared" si="0"/>
        <v>Sat</v>
      </c>
      <c r="D11" s="226"/>
      <c r="E11" s="227">
        <v>0.41666666666666669</v>
      </c>
      <c r="F11" s="226"/>
      <c r="G11" s="226"/>
      <c r="H11" s="226"/>
      <c r="I11" s="226"/>
      <c r="J11" s="161" t="s">
        <v>720</v>
      </c>
      <c r="L11">
        <v>36</v>
      </c>
      <c r="M11" s="152">
        <v>45149</v>
      </c>
      <c r="N11" s="142" t="str">
        <f t="shared" si="1"/>
        <v>Fri</v>
      </c>
      <c r="O11" s="143">
        <v>1</v>
      </c>
      <c r="P11" s="144" t="s">
        <v>690</v>
      </c>
      <c r="Q11" s="144"/>
      <c r="R11" s="144"/>
      <c r="S11" s="144"/>
      <c r="T11" s="144"/>
      <c r="U11" s="147" t="s">
        <v>697</v>
      </c>
    </row>
    <row r="12" spans="1:21">
      <c r="A12">
        <v>4</v>
      </c>
      <c r="B12" s="154">
        <v>45010</v>
      </c>
      <c r="C12" s="155" t="str">
        <f t="shared" si="0"/>
        <v>Sat</v>
      </c>
      <c r="D12" s="226"/>
      <c r="E12" s="226"/>
      <c r="F12" s="226"/>
      <c r="G12" s="226"/>
      <c r="H12" s="226"/>
      <c r="I12" s="226"/>
      <c r="J12" s="161" t="s">
        <v>721</v>
      </c>
      <c r="L12">
        <v>37</v>
      </c>
      <c r="M12" s="152">
        <v>45154</v>
      </c>
      <c r="N12" s="142" t="str">
        <f t="shared" si="1"/>
        <v>Wed</v>
      </c>
      <c r="O12" s="143">
        <v>1</v>
      </c>
      <c r="P12" s="144" t="s">
        <v>690</v>
      </c>
      <c r="Q12" s="144"/>
      <c r="R12" s="144"/>
      <c r="S12" s="144"/>
      <c r="T12" s="148"/>
      <c r="U12" s="147" t="s">
        <v>708</v>
      </c>
    </row>
    <row r="13" spans="1:21">
      <c r="A13">
        <v>5</v>
      </c>
      <c r="B13" s="152">
        <v>45017</v>
      </c>
      <c r="C13" s="142" t="str">
        <f t="shared" si="0"/>
        <v>Sat</v>
      </c>
      <c r="D13" s="143">
        <v>5</v>
      </c>
      <c r="E13" s="144" t="s">
        <v>479</v>
      </c>
      <c r="F13" s="144" t="s">
        <v>685</v>
      </c>
      <c r="G13" s="144" t="s">
        <v>686</v>
      </c>
      <c r="H13" s="144" t="s">
        <v>700</v>
      </c>
      <c r="I13" s="144" t="s">
        <v>761</v>
      </c>
      <c r="J13" s="147" t="s">
        <v>689</v>
      </c>
      <c r="L13">
        <v>38</v>
      </c>
      <c r="M13" s="152">
        <v>45155</v>
      </c>
      <c r="N13" s="142" t="str">
        <f t="shared" si="1"/>
        <v>Thu</v>
      </c>
      <c r="O13" s="216"/>
      <c r="P13" s="223">
        <v>0.25</v>
      </c>
      <c r="Q13" s="216"/>
      <c r="R13" s="216"/>
      <c r="S13" s="216"/>
      <c r="T13" s="216"/>
      <c r="U13" s="147" t="s">
        <v>725</v>
      </c>
    </row>
    <row r="14" spans="1:21">
      <c r="A14">
        <v>6</v>
      </c>
      <c r="B14" s="152">
        <v>45018</v>
      </c>
      <c r="C14" s="142" t="str">
        <f t="shared" si="0"/>
        <v>Sun</v>
      </c>
      <c r="D14" s="143">
        <v>5</v>
      </c>
      <c r="E14" s="144" t="s">
        <v>479</v>
      </c>
      <c r="F14" s="144" t="s">
        <v>685</v>
      </c>
      <c r="G14" s="144" t="s">
        <v>686</v>
      </c>
      <c r="H14" s="144" t="s">
        <v>700</v>
      </c>
      <c r="I14" s="144" t="s">
        <v>761</v>
      </c>
      <c r="J14" s="147" t="s">
        <v>689</v>
      </c>
      <c r="L14">
        <v>39</v>
      </c>
      <c r="M14" s="152">
        <v>45157</v>
      </c>
      <c r="N14" s="142" t="str">
        <f t="shared" si="1"/>
        <v>Sat</v>
      </c>
      <c r="O14" s="143">
        <v>4</v>
      </c>
      <c r="P14" s="148" t="s">
        <v>685</v>
      </c>
      <c r="Q14" s="144" t="s">
        <v>691</v>
      </c>
      <c r="R14" s="144" t="s">
        <v>692</v>
      </c>
      <c r="S14" s="144" t="s">
        <v>687</v>
      </c>
      <c r="T14" s="144"/>
      <c r="U14" s="147" t="s">
        <v>693</v>
      </c>
    </row>
    <row r="15" spans="1:21">
      <c r="A15">
        <v>7</v>
      </c>
      <c r="B15" s="152">
        <v>45028</v>
      </c>
      <c r="C15" s="142" t="str">
        <f t="shared" si="0"/>
        <v>Wed</v>
      </c>
      <c r="D15" s="143">
        <v>1</v>
      </c>
      <c r="E15" s="144" t="s">
        <v>690</v>
      </c>
      <c r="F15" s="148"/>
      <c r="G15" s="148"/>
      <c r="H15" s="148"/>
      <c r="I15" s="144"/>
      <c r="J15" s="147" t="s">
        <v>708</v>
      </c>
      <c r="L15">
        <v>40</v>
      </c>
      <c r="M15" s="152">
        <v>45163</v>
      </c>
      <c r="N15" s="142" t="str">
        <f t="shared" si="1"/>
        <v>Fri</v>
      </c>
      <c r="O15" s="143">
        <v>1</v>
      </c>
      <c r="P15" s="148" t="s">
        <v>690</v>
      </c>
      <c r="Q15" s="144"/>
      <c r="R15" s="144"/>
      <c r="S15" s="144"/>
      <c r="T15" s="144"/>
      <c r="U15" s="147" t="s">
        <v>708</v>
      </c>
    </row>
    <row r="16" spans="1:21">
      <c r="A16">
        <v>8</v>
      </c>
      <c r="B16" s="152">
        <v>45031</v>
      </c>
      <c r="C16" s="142" t="str">
        <f t="shared" si="0"/>
        <v>Sat</v>
      </c>
      <c r="D16" s="143">
        <v>4</v>
      </c>
      <c r="E16" s="144" t="s">
        <v>685</v>
      </c>
      <c r="F16" s="144" t="s">
        <v>691</v>
      </c>
      <c r="G16" s="144" t="s">
        <v>692</v>
      </c>
      <c r="H16" s="144" t="s">
        <v>687</v>
      </c>
      <c r="I16" s="144"/>
      <c r="J16" s="147" t="s">
        <v>693</v>
      </c>
      <c r="L16">
        <v>41</v>
      </c>
      <c r="M16" s="154">
        <v>45170</v>
      </c>
      <c r="N16" s="155" t="str">
        <f t="shared" si="1"/>
        <v>Fri</v>
      </c>
      <c r="O16" s="226"/>
      <c r="P16" s="226" t="s">
        <v>717</v>
      </c>
      <c r="Q16" s="226"/>
      <c r="R16" s="226"/>
      <c r="S16" s="226"/>
      <c r="T16" s="226"/>
      <c r="U16" s="161" t="s">
        <v>720</v>
      </c>
    </row>
    <row r="17" spans="1:21">
      <c r="A17">
        <v>9</v>
      </c>
      <c r="B17" s="152">
        <v>45031</v>
      </c>
      <c r="C17" s="142" t="str">
        <f t="shared" si="0"/>
        <v>Sat</v>
      </c>
      <c r="D17" s="216"/>
      <c r="E17" s="223">
        <v>0.41666666666666669</v>
      </c>
      <c r="F17" s="216"/>
      <c r="G17" s="216"/>
      <c r="H17" s="216"/>
      <c r="I17" s="216"/>
      <c r="J17" s="147" t="s">
        <v>722</v>
      </c>
      <c r="L17">
        <v>42</v>
      </c>
      <c r="M17" s="154">
        <v>45177</v>
      </c>
      <c r="N17" s="155" t="str">
        <f t="shared" si="1"/>
        <v>Fri</v>
      </c>
      <c r="O17" s="156">
        <v>1</v>
      </c>
      <c r="P17" s="157" t="s">
        <v>690</v>
      </c>
      <c r="Q17" s="157"/>
      <c r="R17" s="157"/>
      <c r="S17" s="157"/>
      <c r="T17" s="158"/>
      <c r="U17" s="161" t="s">
        <v>708</v>
      </c>
    </row>
    <row r="18" spans="1:21">
      <c r="A18">
        <v>10</v>
      </c>
      <c r="B18" s="152">
        <v>45036</v>
      </c>
      <c r="C18" s="142" t="str">
        <f t="shared" si="0"/>
        <v>Thu</v>
      </c>
      <c r="D18" s="216"/>
      <c r="E18" s="223">
        <v>0.25</v>
      </c>
      <c r="F18" s="216"/>
      <c r="G18" s="216"/>
      <c r="H18" s="216"/>
      <c r="I18" s="216"/>
      <c r="J18" s="147" t="s">
        <v>725</v>
      </c>
      <c r="L18">
        <v>43</v>
      </c>
      <c r="M18" s="154">
        <v>45178</v>
      </c>
      <c r="N18" s="155" t="str">
        <f t="shared" si="1"/>
        <v>Sat</v>
      </c>
      <c r="O18" s="156">
        <v>4</v>
      </c>
      <c r="P18" s="157" t="s">
        <v>692</v>
      </c>
      <c r="Q18" s="157" t="s">
        <v>694</v>
      </c>
      <c r="R18" s="157" t="s">
        <v>695</v>
      </c>
      <c r="S18" s="157" t="s">
        <v>696</v>
      </c>
      <c r="T18" s="157"/>
      <c r="U18" s="161" t="s">
        <v>697</v>
      </c>
    </row>
    <row r="19" spans="1:21">
      <c r="A19">
        <v>11</v>
      </c>
      <c r="B19" s="217">
        <v>45037</v>
      </c>
      <c r="C19" s="218" t="str">
        <f t="shared" si="0"/>
        <v>Fri</v>
      </c>
      <c r="D19" s="219">
        <v>1</v>
      </c>
      <c r="E19" s="220" t="s">
        <v>690</v>
      </c>
      <c r="F19" s="222"/>
      <c r="G19" s="222"/>
      <c r="H19" s="222"/>
      <c r="I19" s="220"/>
      <c r="J19" s="221" t="s">
        <v>708</v>
      </c>
      <c r="L19">
        <v>44</v>
      </c>
      <c r="M19" s="154">
        <v>45182</v>
      </c>
      <c r="N19" s="155" t="str">
        <f t="shared" si="1"/>
        <v>Wed</v>
      </c>
      <c r="O19" s="156">
        <v>1</v>
      </c>
      <c r="P19" s="157" t="s">
        <v>690</v>
      </c>
      <c r="Q19" s="157"/>
      <c r="R19" s="157"/>
      <c r="S19" s="157"/>
      <c r="T19" s="157"/>
      <c r="U19" s="161" t="s">
        <v>708</v>
      </c>
    </row>
    <row r="20" spans="1:21">
      <c r="A20">
        <v>12</v>
      </c>
      <c r="B20" s="217">
        <v>45039</v>
      </c>
      <c r="C20" s="310" t="str">
        <f t="shared" si="0"/>
        <v>Sun</v>
      </c>
      <c r="D20" s="4">
        <v>1</v>
      </c>
      <c r="E20" s="308">
        <v>9.7222222222222224E-2</v>
      </c>
      <c r="F20" s="4"/>
      <c r="G20" s="4"/>
      <c r="H20" s="4"/>
      <c r="I20" s="4"/>
      <c r="J20" s="4" t="s">
        <v>836</v>
      </c>
      <c r="L20">
        <v>45</v>
      </c>
      <c r="M20" s="154">
        <v>45185</v>
      </c>
      <c r="N20" s="155" t="str">
        <f t="shared" si="1"/>
        <v>Sat</v>
      </c>
      <c r="O20" s="156">
        <v>4</v>
      </c>
      <c r="P20" s="157" t="s">
        <v>685</v>
      </c>
      <c r="Q20" s="157" t="s">
        <v>691</v>
      </c>
      <c r="R20" s="157" t="s">
        <v>692</v>
      </c>
      <c r="S20" s="157" t="s">
        <v>687</v>
      </c>
      <c r="T20" s="157"/>
      <c r="U20" s="161" t="s">
        <v>693</v>
      </c>
    </row>
    <row r="21" spans="1:21">
      <c r="A21">
        <v>13</v>
      </c>
      <c r="B21" s="229">
        <v>45052</v>
      </c>
      <c r="C21" s="230" t="str">
        <f t="shared" ref="C21:C42" si="2">IF(B21=0," ",TEXT(B21,"ddd"))</f>
        <v>Sat</v>
      </c>
      <c r="D21" s="231">
        <v>4</v>
      </c>
      <c r="E21" s="232" t="s">
        <v>692</v>
      </c>
      <c r="F21" s="232" t="s">
        <v>694</v>
      </c>
      <c r="G21" s="232" t="s">
        <v>695</v>
      </c>
      <c r="H21" s="232" t="s">
        <v>696</v>
      </c>
      <c r="I21" s="233"/>
      <c r="J21" s="234" t="s">
        <v>697</v>
      </c>
      <c r="L21">
        <v>46</v>
      </c>
      <c r="M21" s="154">
        <v>45186</v>
      </c>
      <c r="N21" s="155" t="str">
        <f t="shared" si="1"/>
        <v>Sun</v>
      </c>
      <c r="O21" s="156">
        <v>3</v>
      </c>
      <c r="P21" s="157" t="s">
        <v>692</v>
      </c>
      <c r="Q21" s="157" t="s">
        <v>694</v>
      </c>
      <c r="R21" s="157" t="s">
        <v>695</v>
      </c>
      <c r="S21" s="157"/>
      <c r="T21" s="157"/>
      <c r="U21" s="161" t="s">
        <v>699</v>
      </c>
    </row>
    <row r="22" spans="1:21">
      <c r="A22">
        <v>14</v>
      </c>
      <c r="B22" s="229">
        <v>45058</v>
      </c>
      <c r="C22" s="230" t="str">
        <f t="shared" si="2"/>
        <v>Fri</v>
      </c>
      <c r="D22" s="231">
        <v>1</v>
      </c>
      <c r="E22" s="232" t="s">
        <v>690</v>
      </c>
      <c r="F22" s="233"/>
      <c r="G22" s="233"/>
      <c r="H22" s="232"/>
      <c r="I22" s="232"/>
      <c r="J22" s="234" t="s">
        <v>708</v>
      </c>
      <c r="L22">
        <v>47</v>
      </c>
      <c r="M22" s="154">
        <v>45190</v>
      </c>
      <c r="N22" s="155" t="str">
        <f t="shared" si="1"/>
        <v>Thu</v>
      </c>
      <c r="O22" s="226"/>
      <c r="P22" s="227">
        <v>0.25</v>
      </c>
      <c r="Q22" s="226"/>
      <c r="R22" s="226"/>
      <c r="S22" s="226"/>
      <c r="T22" s="226"/>
      <c r="U22" s="161" t="s">
        <v>725</v>
      </c>
    </row>
    <row r="23" spans="1:21">
      <c r="A23">
        <v>15</v>
      </c>
      <c r="B23" s="229">
        <v>45059</v>
      </c>
      <c r="C23" s="230" t="str">
        <f t="shared" si="2"/>
        <v>Sat</v>
      </c>
      <c r="D23" s="231">
        <v>4</v>
      </c>
      <c r="E23" s="232" t="s">
        <v>685</v>
      </c>
      <c r="F23" s="232" t="s">
        <v>691</v>
      </c>
      <c r="G23" s="232" t="s">
        <v>692</v>
      </c>
      <c r="H23" s="232" t="s">
        <v>687</v>
      </c>
      <c r="I23" s="232"/>
      <c r="J23" s="234" t="s">
        <v>693</v>
      </c>
      <c r="L23">
        <v>48</v>
      </c>
      <c r="M23" s="154">
        <v>45191</v>
      </c>
      <c r="N23" s="155" t="str">
        <f t="shared" si="1"/>
        <v>Fri</v>
      </c>
      <c r="O23" s="156">
        <v>1</v>
      </c>
      <c r="P23" s="157" t="s">
        <v>690</v>
      </c>
      <c r="Q23" s="157"/>
      <c r="R23" s="157"/>
      <c r="S23" s="157"/>
      <c r="T23" s="157"/>
      <c r="U23" s="161" t="s">
        <v>708</v>
      </c>
    </row>
    <row r="24" spans="1:21">
      <c r="A24">
        <v>16</v>
      </c>
      <c r="B24" s="229">
        <v>45063</v>
      </c>
      <c r="C24" s="230" t="str">
        <f t="shared" si="2"/>
        <v>Wed</v>
      </c>
      <c r="D24" s="231">
        <v>1</v>
      </c>
      <c r="E24" s="232" t="s">
        <v>690</v>
      </c>
      <c r="F24" s="233"/>
      <c r="G24" s="233"/>
      <c r="H24" s="233"/>
      <c r="I24" s="232"/>
      <c r="J24" s="234" t="s">
        <v>708</v>
      </c>
      <c r="L24">
        <v>49</v>
      </c>
      <c r="M24" s="154">
        <v>45192</v>
      </c>
      <c r="N24" s="155" t="str">
        <f t="shared" si="1"/>
        <v>Sat</v>
      </c>
      <c r="O24" s="226"/>
      <c r="P24" s="227">
        <v>0.375</v>
      </c>
      <c r="Q24" s="226"/>
      <c r="R24" s="226"/>
      <c r="S24" s="226"/>
      <c r="T24" s="226"/>
      <c r="U24" s="161" t="s">
        <v>721</v>
      </c>
    </row>
    <row r="25" spans="1:21">
      <c r="A25">
        <v>17</v>
      </c>
      <c r="B25" s="229">
        <v>45064</v>
      </c>
      <c r="C25" s="230" t="str">
        <f t="shared" si="2"/>
        <v>Thu</v>
      </c>
      <c r="D25" s="235"/>
      <c r="E25" s="236">
        <v>0.25</v>
      </c>
      <c r="F25" s="235"/>
      <c r="G25" s="235"/>
      <c r="H25" s="235"/>
      <c r="I25" s="235"/>
      <c r="J25" s="234" t="s">
        <v>725</v>
      </c>
      <c r="L25">
        <v>50</v>
      </c>
      <c r="M25" s="152">
        <v>45206</v>
      </c>
      <c r="N25" s="142" t="str">
        <f t="shared" si="1"/>
        <v>Sat</v>
      </c>
      <c r="O25" s="216"/>
      <c r="P25" s="228" t="s">
        <v>726</v>
      </c>
      <c r="Q25" s="216"/>
      <c r="R25" s="216"/>
      <c r="S25" s="216"/>
      <c r="T25" s="216"/>
      <c r="U25" s="147" t="s">
        <v>723</v>
      </c>
    </row>
    <row r="26" spans="1:21">
      <c r="A26">
        <v>18</v>
      </c>
      <c r="B26" s="229">
        <v>45066</v>
      </c>
      <c r="C26" s="230" t="str">
        <f t="shared" si="2"/>
        <v>Sat</v>
      </c>
      <c r="D26" s="231">
        <v>1</v>
      </c>
      <c r="E26" s="232" t="s">
        <v>717</v>
      </c>
      <c r="F26" s="232"/>
      <c r="G26" s="232"/>
      <c r="H26" s="232"/>
      <c r="I26" s="232"/>
      <c r="J26" s="234" t="s">
        <v>698</v>
      </c>
      <c r="L26">
        <v>51</v>
      </c>
      <c r="M26" s="152">
        <v>45213</v>
      </c>
      <c r="N26" s="142" t="str">
        <f t="shared" si="1"/>
        <v>Sat</v>
      </c>
      <c r="O26" s="143">
        <v>5</v>
      </c>
      <c r="P26" s="144" t="s">
        <v>700</v>
      </c>
      <c r="Q26" s="144" t="s">
        <v>688</v>
      </c>
      <c r="R26" s="144" t="s">
        <v>701</v>
      </c>
      <c r="S26" s="144" t="s">
        <v>702</v>
      </c>
      <c r="T26" s="144" t="s">
        <v>703</v>
      </c>
      <c r="U26" s="147" t="s">
        <v>704</v>
      </c>
    </row>
    <row r="27" spans="1:21">
      <c r="A27">
        <v>19</v>
      </c>
      <c r="B27" s="229">
        <v>45067</v>
      </c>
      <c r="C27" s="230" t="str">
        <f t="shared" si="2"/>
        <v>Sun</v>
      </c>
      <c r="D27" s="231">
        <v>3</v>
      </c>
      <c r="E27" s="232" t="s">
        <v>692</v>
      </c>
      <c r="F27" s="232" t="s">
        <v>694</v>
      </c>
      <c r="G27" s="232" t="s">
        <v>695</v>
      </c>
      <c r="H27" s="232"/>
      <c r="I27" s="232"/>
      <c r="J27" s="234" t="s">
        <v>699</v>
      </c>
      <c r="L27">
        <v>52</v>
      </c>
      <c r="M27" s="152">
        <v>45218</v>
      </c>
      <c r="N27" s="142" t="str">
        <f t="shared" si="1"/>
        <v>Thu</v>
      </c>
      <c r="O27" s="216"/>
      <c r="P27" s="216"/>
      <c r="Q27" s="216"/>
      <c r="R27" s="216"/>
      <c r="S27" s="216"/>
      <c r="T27" s="216"/>
      <c r="U27" s="147" t="s">
        <v>725</v>
      </c>
    </row>
    <row r="28" spans="1:21">
      <c r="A28">
        <v>20</v>
      </c>
      <c r="B28" s="229">
        <v>45072</v>
      </c>
      <c r="C28" s="230" t="str">
        <f t="shared" si="2"/>
        <v>Fri</v>
      </c>
      <c r="D28" s="231">
        <v>1</v>
      </c>
      <c r="E28" s="232" t="s">
        <v>690</v>
      </c>
      <c r="F28" s="232"/>
      <c r="G28" s="232"/>
      <c r="H28" s="232"/>
      <c r="I28" s="232"/>
      <c r="J28" s="234" t="s">
        <v>708</v>
      </c>
      <c r="L28">
        <v>53</v>
      </c>
      <c r="M28" s="152">
        <v>45220</v>
      </c>
      <c r="N28" s="142" t="str">
        <f t="shared" si="1"/>
        <v>Sat</v>
      </c>
      <c r="O28" s="143">
        <v>5</v>
      </c>
      <c r="P28" s="144" t="s">
        <v>700</v>
      </c>
      <c r="Q28" s="144" t="s">
        <v>688</v>
      </c>
      <c r="R28" s="144" t="s">
        <v>701</v>
      </c>
      <c r="S28" s="144" t="s">
        <v>702</v>
      </c>
      <c r="T28" s="144" t="s">
        <v>703</v>
      </c>
      <c r="U28" s="147" t="s">
        <v>704</v>
      </c>
    </row>
    <row r="29" spans="1:21">
      <c r="A29">
        <v>21</v>
      </c>
      <c r="B29" s="152">
        <v>45078</v>
      </c>
      <c r="C29" s="142" t="str">
        <f t="shared" si="2"/>
        <v>Thu</v>
      </c>
      <c r="D29" s="216"/>
      <c r="E29" s="216" t="s">
        <v>717</v>
      </c>
      <c r="F29" s="216"/>
      <c r="G29" s="216"/>
      <c r="H29" s="216"/>
      <c r="I29" s="216"/>
      <c r="J29" s="147" t="s">
        <v>720</v>
      </c>
      <c r="L29">
        <v>54</v>
      </c>
      <c r="M29" s="152">
        <v>45226</v>
      </c>
      <c r="N29" s="142" t="str">
        <f t="shared" si="1"/>
        <v>Fri</v>
      </c>
      <c r="O29" s="143">
        <v>3</v>
      </c>
      <c r="P29" s="144" t="s">
        <v>705</v>
      </c>
      <c r="Q29" s="144" t="s">
        <v>702</v>
      </c>
      <c r="R29" s="144" t="s">
        <v>703</v>
      </c>
      <c r="S29" s="144"/>
      <c r="T29" s="144"/>
      <c r="U29" s="147" t="s">
        <v>704</v>
      </c>
    </row>
    <row r="30" spans="1:21">
      <c r="A30">
        <v>22</v>
      </c>
      <c r="B30" s="152">
        <v>45080</v>
      </c>
      <c r="C30" s="142" t="str">
        <f t="shared" si="2"/>
        <v>Sat</v>
      </c>
      <c r="D30" s="143">
        <v>4</v>
      </c>
      <c r="E30" s="144" t="s">
        <v>692</v>
      </c>
      <c r="F30" s="144" t="s">
        <v>694</v>
      </c>
      <c r="G30" s="144" t="s">
        <v>695</v>
      </c>
      <c r="H30" s="144" t="s">
        <v>696</v>
      </c>
      <c r="I30" s="144"/>
      <c r="J30" s="147" t="s">
        <v>697</v>
      </c>
      <c r="L30">
        <v>55</v>
      </c>
      <c r="M30" s="152">
        <v>45227</v>
      </c>
      <c r="N30" s="142" t="str">
        <f t="shared" si="1"/>
        <v>Sat</v>
      </c>
      <c r="O30" s="143">
        <v>5</v>
      </c>
      <c r="P30" s="144" t="s">
        <v>700</v>
      </c>
      <c r="Q30" s="144" t="s">
        <v>688</v>
      </c>
      <c r="R30" s="144" t="s">
        <v>701</v>
      </c>
      <c r="S30" s="144" t="s">
        <v>702</v>
      </c>
      <c r="T30" s="144" t="s">
        <v>703</v>
      </c>
      <c r="U30" s="147" t="s">
        <v>704</v>
      </c>
    </row>
    <row r="31" spans="1:21">
      <c r="A31">
        <v>23</v>
      </c>
      <c r="B31" s="152">
        <v>45086</v>
      </c>
      <c r="C31" s="142" t="str">
        <f t="shared" si="2"/>
        <v>Fri</v>
      </c>
      <c r="D31" s="143">
        <v>1</v>
      </c>
      <c r="E31" s="144" t="s">
        <v>690</v>
      </c>
      <c r="F31" s="144"/>
      <c r="G31" s="144"/>
      <c r="H31" s="144"/>
      <c r="I31" s="144"/>
      <c r="J31" s="147" t="s">
        <v>708</v>
      </c>
      <c r="L31">
        <v>56</v>
      </c>
      <c r="M31" s="154">
        <v>45231</v>
      </c>
      <c r="N31" s="155" t="str">
        <f t="shared" si="1"/>
        <v>Wed</v>
      </c>
      <c r="O31" s="226"/>
      <c r="P31" s="226" t="s">
        <v>717</v>
      </c>
      <c r="Q31" s="226"/>
      <c r="R31" s="226"/>
      <c r="S31" s="226"/>
      <c r="T31" s="226"/>
      <c r="U31" s="161" t="s">
        <v>720</v>
      </c>
    </row>
    <row r="32" spans="1:21">
      <c r="A32">
        <v>24</v>
      </c>
      <c r="B32" s="152">
        <v>45088</v>
      </c>
      <c r="C32" s="142" t="str">
        <f t="shared" si="2"/>
        <v>Sun</v>
      </c>
      <c r="D32" s="237">
        <v>3</v>
      </c>
      <c r="E32" s="144" t="s">
        <v>692</v>
      </c>
      <c r="F32" s="144" t="s">
        <v>694</v>
      </c>
      <c r="G32" s="144" t="s">
        <v>695</v>
      </c>
      <c r="H32" s="144"/>
      <c r="I32" s="144"/>
      <c r="J32" s="147" t="s">
        <v>699</v>
      </c>
      <c r="L32">
        <v>57</v>
      </c>
      <c r="M32" s="154">
        <v>45238</v>
      </c>
      <c r="N32" s="155" t="str">
        <f t="shared" si="1"/>
        <v>Wed</v>
      </c>
      <c r="O32" s="156">
        <v>1</v>
      </c>
      <c r="P32" s="157" t="s">
        <v>690</v>
      </c>
      <c r="Q32" s="157"/>
      <c r="R32" s="157"/>
      <c r="S32" s="157"/>
      <c r="T32" s="157"/>
      <c r="U32" s="161" t="s">
        <v>708</v>
      </c>
    </row>
    <row r="33" spans="1:21">
      <c r="A33">
        <v>25</v>
      </c>
      <c r="B33" s="152">
        <v>45091</v>
      </c>
      <c r="C33" s="142" t="str">
        <f t="shared" si="2"/>
        <v>Wed</v>
      </c>
      <c r="D33" s="143">
        <v>1</v>
      </c>
      <c r="E33" s="144" t="s">
        <v>690</v>
      </c>
      <c r="F33" s="144"/>
      <c r="G33" s="144"/>
      <c r="H33" s="144"/>
      <c r="I33" s="144"/>
      <c r="J33" s="147" t="s">
        <v>708</v>
      </c>
      <c r="L33">
        <v>58</v>
      </c>
      <c r="M33" s="154">
        <v>45241</v>
      </c>
      <c r="N33" s="155" t="str">
        <f t="shared" si="1"/>
        <v>Sat</v>
      </c>
      <c r="O33" s="156">
        <v>4</v>
      </c>
      <c r="P33" s="157" t="s">
        <v>706</v>
      </c>
      <c r="Q33" s="157" t="s">
        <v>692</v>
      </c>
      <c r="R33" s="157" t="s">
        <v>694</v>
      </c>
      <c r="S33" s="157" t="s">
        <v>695</v>
      </c>
      <c r="T33" s="157"/>
      <c r="U33" s="161" t="s">
        <v>697</v>
      </c>
    </row>
    <row r="34" spans="1:21">
      <c r="A34">
        <v>26</v>
      </c>
      <c r="B34" s="152">
        <v>45092</v>
      </c>
      <c r="C34" s="142" t="str">
        <f t="shared" si="2"/>
        <v>Thu</v>
      </c>
      <c r="D34" s="216"/>
      <c r="E34" s="223">
        <v>0.25</v>
      </c>
      <c r="F34" s="216"/>
      <c r="G34" s="216"/>
      <c r="H34" s="216"/>
      <c r="I34" s="216"/>
      <c r="J34" s="147" t="s">
        <v>725</v>
      </c>
      <c r="L34">
        <v>59</v>
      </c>
      <c r="M34" s="154">
        <v>45242</v>
      </c>
      <c r="N34" s="155" t="str">
        <f t="shared" si="1"/>
        <v>Sun</v>
      </c>
      <c r="O34" s="156">
        <v>4</v>
      </c>
      <c r="P34" s="157" t="s">
        <v>685</v>
      </c>
      <c r="Q34" s="157" t="s">
        <v>691</v>
      </c>
      <c r="R34" s="157" t="s">
        <v>692</v>
      </c>
      <c r="S34" s="157" t="s">
        <v>687</v>
      </c>
      <c r="T34" s="157"/>
      <c r="U34" s="161" t="s">
        <v>693</v>
      </c>
    </row>
    <row r="35" spans="1:21">
      <c r="A35">
        <v>27</v>
      </c>
      <c r="B35" s="152">
        <v>45094</v>
      </c>
      <c r="C35" s="142" t="str">
        <f t="shared" si="2"/>
        <v>Sat</v>
      </c>
      <c r="D35" s="143">
        <v>4</v>
      </c>
      <c r="E35" s="144" t="s">
        <v>685</v>
      </c>
      <c r="F35" s="144" t="s">
        <v>691</v>
      </c>
      <c r="G35" s="144" t="s">
        <v>692</v>
      </c>
      <c r="H35" s="144" t="s">
        <v>687</v>
      </c>
      <c r="I35" s="144"/>
      <c r="J35" s="147" t="s">
        <v>693</v>
      </c>
      <c r="L35">
        <v>60</v>
      </c>
      <c r="M35" s="154">
        <v>45246</v>
      </c>
      <c r="N35" s="155" t="str">
        <f t="shared" si="1"/>
        <v>Thu</v>
      </c>
      <c r="O35" s="226"/>
      <c r="P35" s="227">
        <v>0.25</v>
      </c>
      <c r="Q35" s="226"/>
      <c r="R35" s="226"/>
      <c r="S35" s="226"/>
      <c r="T35" s="226"/>
      <c r="U35" s="161" t="s">
        <v>725</v>
      </c>
    </row>
    <row r="36" spans="1:21">
      <c r="A36">
        <v>28</v>
      </c>
      <c r="B36" s="152">
        <v>45095</v>
      </c>
      <c r="C36" s="142" t="str">
        <f t="shared" si="2"/>
        <v>Sun</v>
      </c>
      <c r="D36" s="143">
        <v>4</v>
      </c>
      <c r="E36" s="144" t="s">
        <v>685</v>
      </c>
      <c r="F36" s="144" t="s">
        <v>691</v>
      </c>
      <c r="G36" s="144" t="s">
        <v>692</v>
      </c>
      <c r="H36" s="144" t="s">
        <v>687</v>
      </c>
      <c r="I36" s="144"/>
      <c r="J36" s="147" t="s">
        <v>693</v>
      </c>
      <c r="L36">
        <v>61</v>
      </c>
      <c r="M36" s="154">
        <v>45247</v>
      </c>
      <c r="N36" s="155" t="str">
        <f t="shared" si="1"/>
        <v>Fri</v>
      </c>
      <c r="O36" s="156">
        <v>1</v>
      </c>
      <c r="P36" s="157" t="s">
        <v>690</v>
      </c>
      <c r="Q36" s="157"/>
      <c r="R36" s="157"/>
      <c r="S36" s="157"/>
      <c r="T36" s="157"/>
      <c r="U36" s="161" t="s">
        <v>708</v>
      </c>
    </row>
    <row r="37" spans="1:21">
      <c r="A37">
        <v>29</v>
      </c>
      <c r="B37" s="152">
        <v>45100</v>
      </c>
      <c r="C37" s="142" t="str">
        <f t="shared" si="2"/>
        <v>Fri</v>
      </c>
      <c r="D37" s="143">
        <v>1</v>
      </c>
      <c r="E37" s="144" t="s">
        <v>690</v>
      </c>
      <c r="F37" s="144"/>
      <c r="G37" s="144"/>
      <c r="H37" s="144"/>
      <c r="I37" s="144"/>
      <c r="J37" s="147" t="s">
        <v>708</v>
      </c>
      <c r="L37">
        <v>62</v>
      </c>
      <c r="M37" s="154">
        <v>45255</v>
      </c>
      <c r="N37" s="155" t="str">
        <f t="shared" si="1"/>
        <v>Sat</v>
      </c>
      <c r="O37" s="226"/>
      <c r="P37" s="227">
        <v>0.375</v>
      </c>
      <c r="Q37" s="226"/>
      <c r="R37" s="226"/>
      <c r="S37" s="226"/>
      <c r="T37" s="226"/>
      <c r="U37" s="161" t="s">
        <v>724</v>
      </c>
    </row>
    <row r="38" spans="1:21">
      <c r="A38">
        <v>30</v>
      </c>
      <c r="B38" s="229">
        <v>45108</v>
      </c>
      <c r="C38" s="230" t="str">
        <f t="shared" si="2"/>
        <v>Sat</v>
      </c>
      <c r="D38" s="231">
        <v>4</v>
      </c>
      <c r="E38" s="232" t="s">
        <v>692</v>
      </c>
      <c r="F38" s="232" t="s">
        <v>694</v>
      </c>
      <c r="G38" s="232" t="s">
        <v>695</v>
      </c>
      <c r="H38" s="232" t="s">
        <v>696</v>
      </c>
      <c r="I38" s="232"/>
      <c r="J38" s="234" t="s">
        <v>697</v>
      </c>
      <c r="L38">
        <v>63</v>
      </c>
      <c r="M38" s="152">
        <v>45262</v>
      </c>
      <c r="N38" s="142" t="str">
        <f t="shared" si="1"/>
        <v>Sat</v>
      </c>
      <c r="O38" s="143">
        <v>5</v>
      </c>
      <c r="P38" s="144" t="s">
        <v>479</v>
      </c>
      <c r="Q38" s="144" t="s">
        <v>685</v>
      </c>
      <c r="R38" s="144" t="s">
        <v>686</v>
      </c>
      <c r="S38" s="144" t="s">
        <v>687</v>
      </c>
      <c r="T38" s="144" t="s">
        <v>688</v>
      </c>
      <c r="U38" s="147" t="s">
        <v>707</v>
      </c>
    </row>
    <row r="39" spans="1:21">
      <c r="A39">
        <v>31</v>
      </c>
      <c r="B39" s="229">
        <v>45121</v>
      </c>
      <c r="C39" s="230" t="str">
        <f t="shared" si="2"/>
        <v>Fri</v>
      </c>
      <c r="D39" s="231">
        <v>1</v>
      </c>
      <c r="E39" s="232" t="s">
        <v>690</v>
      </c>
      <c r="F39" s="232"/>
      <c r="G39" s="232"/>
      <c r="H39" s="232"/>
      <c r="I39" s="232"/>
      <c r="J39" s="234" t="s">
        <v>708</v>
      </c>
      <c r="L39">
        <v>64</v>
      </c>
      <c r="M39" s="152">
        <v>45263</v>
      </c>
      <c r="N39" s="142" t="str">
        <f t="shared" si="1"/>
        <v>Sun</v>
      </c>
      <c r="O39" s="143">
        <v>5</v>
      </c>
      <c r="P39" s="144" t="s">
        <v>479</v>
      </c>
      <c r="Q39" s="144" t="s">
        <v>685</v>
      </c>
      <c r="R39" s="144" t="s">
        <v>686</v>
      </c>
      <c r="S39" s="144" t="s">
        <v>687</v>
      </c>
      <c r="T39" s="144" t="s">
        <v>688</v>
      </c>
      <c r="U39" s="147" t="s">
        <v>707</v>
      </c>
    </row>
    <row r="40" spans="1:21">
      <c r="A40">
        <v>32</v>
      </c>
      <c r="B40" s="229">
        <v>45122</v>
      </c>
      <c r="C40" s="230" t="str">
        <f t="shared" si="2"/>
        <v>Sat</v>
      </c>
      <c r="D40" s="235">
        <v>4</v>
      </c>
      <c r="E40" s="232" t="s">
        <v>685</v>
      </c>
      <c r="F40" s="232" t="s">
        <v>691</v>
      </c>
      <c r="G40" s="232" t="s">
        <v>692</v>
      </c>
      <c r="H40" s="232" t="s">
        <v>687</v>
      </c>
      <c r="I40" s="232"/>
      <c r="J40" s="234" t="s">
        <v>693</v>
      </c>
      <c r="L40">
        <v>65</v>
      </c>
      <c r="M40" s="152">
        <v>45269</v>
      </c>
      <c r="N40" s="142" t="str">
        <f t="shared" si="1"/>
        <v>Sat</v>
      </c>
      <c r="O40" s="143">
        <v>5</v>
      </c>
      <c r="P40" s="144" t="s">
        <v>479</v>
      </c>
      <c r="Q40" s="144" t="s">
        <v>685</v>
      </c>
      <c r="R40" s="144" t="s">
        <v>686</v>
      </c>
      <c r="S40" s="144" t="s">
        <v>687</v>
      </c>
      <c r="T40" s="144" t="s">
        <v>688</v>
      </c>
      <c r="U40" s="147" t="s">
        <v>707</v>
      </c>
    </row>
    <row r="41" spans="1:21">
      <c r="A41">
        <v>33</v>
      </c>
      <c r="B41" s="229">
        <v>45122</v>
      </c>
      <c r="C41" s="230" t="str">
        <f t="shared" si="2"/>
        <v>Sat</v>
      </c>
      <c r="D41" s="235"/>
      <c r="E41" s="236">
        <v>0.41666666666666669</v>
      </c>
      <c r="F41" s="235"/>
      <c r="G41" s="235"/>
      <c r="H41" s="235"/>
      <c r="I41" s="235"/>
      <c r="J41" s="234" t="s">
        <v>722</v>
      </c>
      <c r="L41">
        <v>66</v>
      </c>
      <c r="M41" s="152">
        <v>45270</v>
      </c>
      <c r="N41" s="142" t="str">
        <f t="shared" si="1"/>
        <v>Sun</v>
      </c>
      <c r="O41" s="143">
        <v>5</v>
      </c>
      <c r="P41" s="144" t="s">
        <v>479</v>
      </c>
      <c r="Q41" s="144" t="s">
        <v>685</v>
      </c>
      <c r="R41" s="144" t="s">
        <v>686</v>
      </c>
      <c r="S41" s="144" t="s">
        <v>687</v>
      </c>
      <c r="T41" s="144" t="s">
        <v>688</v>
      </c>
      <c r="U41" s="147" t="s">
        <v>707</v>
      </c>
    </row>
    <row r="42" spans="1:21">
      <c r="A42">
        <v>34</v>
      </c>
      <c r="B42" s="229">
        <v>45126</v>
      </c>
      <c r="C42" s="230" t="str">
        <f t="shared" si="2"/>
        <v>Wed</v>
      </c>
      <c r="D42" s="231">
        <v>1</v>
      </c>
      <c r="E42" s="232" t="s">
        <v>690</v>
      </c>
      <c r="F42" s="232"/>
      <c r="G42" s="232"/>
      <c r="H42" s="232"/>
      <c r="I42" s="232"/>
      <c r="J42" s="234" t="s">
        <v>708</v>
      </c>
    </row>
  </sheetData>
  <sortState xmlns:xlrd2="http://schemas.microsoft.com/office/spreadsheetml/2017/richdata2" ref="B9:J41">
    <sortCondition ref="B9:B41"/>
  </sortState>
  <pageMargins left="0.7" right="0.7" top="0.75" bottom="0.75" header="0.3" footer="0.3"/>
  <pageSetup scale="80" fitToWidth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0">
    <pageSetUpPr fitToPage="1"/>
  </sheetPr>
  <dimension ref="A1:Q54"/>
  <sheetViews>
    <sheetView workbookViewId="0"/>
  </sheetViews>
  <sheetFormatPr defaultRowHeight="15"/>
  <cols>
    <col min="1" max="1" width="3.28515625" customWidth="1"/>
    <col min="2" max="2" width="35.28515625" customWidth="1"/>
    <col min="3" max="3" width="2.28515625" customWidth="1"/>
    <col min="4" max="4" width="15.42578125" customWidth="1"/>
    <col min="5" max="5" width="2.140625" style="14" customWidth="1"/>
    <col min="6" max="6" width="16.28515625" customWidth="1"/>
    <col min="7" max="7" width="2.140625" style="14" customWidth="1"/>
    <col min="8" max="8" width="15" customWidth="1"/>
    <col min="9" max="9" width="1.7109375" style="14" customWidth="1"/>
    <col min="10" max="10" width="15.5703125" customWidth="1"/>
    <col min="11" max="11" width="2.140625" style="14" customWidth="1"/>
    <col min="12" max="12" width="14.7109375" customWidth="1"/>
    <col min="13" max="13" width="13.85546875" customWidth="1"/>
    <col min="14" max="14" width="1.5703125" customWidth="1"/>
    <col min="15" max="15" width="23.28515625" customWidth="1"/>
    <col min="16" max="1030" width="11.7109375" customWidth="1"/>
  </cols>
  <sheetData>
    <row r="1" spans="1:17" ht="21.6" customHeight="1" thickTop="1">
      <c r="B1" s="499" t="s">
        <v>3</v>
      </c>
      <c r="C1" s="499"/>
      <c r="D1" s="499"/>
      <c r="E1" s="499"/>
      <c r="F1" s="499"/>
      <c r="G1" s="499"/>
      <c r="H1" s="499"/>
      <c r="I1" s="499"/>
      <c r="J1" s="499"/>
      <c r="K1" s="499"/>
      <c r="L1" s="499"/>
      <c r="M1" s="499"/>
    </row>
    <row r="2" spans="1:17" ht="21.6" customHeight="1">
      <c r="B2" s="5" t="s">
        <v>4</v>
      </c>
      <c r="C2" s="110"/>
      <c r="D2" s="239"/>
      <c r="E2" s="250"/>
      <c r="F2" s="6" t="s">
        <v>5</v>
      </c>
      <c r="G2" s="265"/>
      <c r="H2" s="500"/>
      <c r="I2" s="500"/>
      <c r="J2" s="500"/>
      <c r="K2" s="271"/>
      <c r="L2" s="99" t="s">
        <v>7</v>
      </c>
      <c r="M2" s="8" t="s">
        <v>6</v>
      </c>
    </row>
    <row r="3" spans="1:17" ht="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105"/>
    </row>
    <row r="4" spans="1:17" ht="12" customHeight="1">
      <c r="B4" s="5"/>
      <c r="C4" s="110"/>
      <c r="D4" s="9"/>
      <c r="E4" s="251"/>
      <c r="F4" s="102"/>
      <c r="G4" s="266"/>
      <c r="H4" s="35" t="str">
        <f>IF(H2=0," ",VLOOKUP(H2,'2023_Trains'!C9:N62,11,))</f>
        <v xml:space="preserve"> </v>
      </c>
      <c r="I4" s="270"/>
      <c r="J4" s="246"/>
      <c r="K4" s="273"/>
      <c r="L4" s="35"/>
      <c r="M4" s="108"/>
    </row>
    <row r="5" spans="1:17" ht="21.6" customHeight="1">
      <c r="B5" s="10" t="s">
        <v>8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21.6" customHeight="1">
      <c r="A6" s="14"/>
      <c r="B6" s="15" t="s">
        <v>9</v>
      </c>
      <c r="C6" s="112"/>
      <c r="D6" s="327" t="str">
        <f>IF($H$2=0," ",IF(VLOOKUP($H$2,'2023_Trains'!$C$7:$N$63,4)=0," ",VLOOKUP($H$2,'2023_Trains'!$C$7:$N$63,4,FALSE)))</f>
        <v xml:space="preserve"> </v>
      </c>
      <c r="E6" s="328"/>
      <c r="F6" s="327" t="str">
        <f>IF($H$2=0," ",IF(VLOOKUP($H$2,'2023_Trains'!$C$7:$N$63,5)=0," ",VLOOKUP($H$2,'2023_Trains'!$C$7:$N$63,5,FALSE)))</f>
        <v xml:space="preserve"> </v>
      </c>
      <c r="G6" s="328"/>
      <c r="H6" s="327" t="str">
        <f>IF($H$2=0," ",IF(VLOOKUP($H$2,'2023_Trains'!$C$7:$N$63,6)=0," ",VLOOKUP($H$2,'2023_Trains'!$C$7:$N$63,6,FALSE)))</f>
        <v xml:space="preserve"> </v>
      </c>
      <c r="I6" s="328"/>
      <c r="J6" s="327" t="str">
        <f>IF($H$2=0," ",IF(VLOOKUP($H$2,'2023_Trains'!$C$7:$N$63,7)=0," ",VLOOKUP($H$2,'2023_Trains'!$C$7:$N$63,7,FALSE)))</f>
        <v xml:space="preserve"> </v>
      </c>
      <c r="K6" s="328"/>
      <c r="L6" s="327" t="str">
        <f>IF($H$2=0," ",IF(VLOOKUP($H$2,'2023_Trains'!$C$7:$N$63,8)=0," ",VLOOKUP($H$2,'2023_Trains'!$C$7:$N$63,8,FALSE)))</f>
        <v xml:space="preserve"> </v>
      </c>
      <c r="M6" s="26"/>
      <c r="N6" s="14"/>
    </row>
    <row r="7" spans="1:17" ht="21.6" customHeight="1">
      <c r="A7" s="14"/>
      <c r="B7" s="18" t="s">
        <v>10</v>
      </c>
      <c r="C7" s="113"/>
      <c r="D7" s="329" t="str">
        <f>IF(D6=" "," ",VALUE(D6))</f>
        <v xml:space="preserve"> </v>
      </c>
      <c r="E7" s="328"/>
      <c r="F7" s="329" t="str">
        <f>IF(F6=" "," ",VALUE(F6))</f>
        <v xml:space="preserve"> </v>
      </c>
      <c r="G7" s="328"/>
      <c r="H7" s="329" t="str">
        <f t="shared" ref="H7:L7" si="0">IF(H6=" "," ",VALUE(H6))</f>
        <v xml:space="preserve"> </v>
      </c>
      <c r="I7" s="328"/>
      <c r="J7" s="329" t="str">
        <f t="shared" si="0"/>
        <v xml:space="preserve"> </v>
      </c>
      <c r="K7" s="328"/>
      <c r="L7" s="329" t="str">
        <f t="shared" si="0"/>
        <v xml:space="preserve"> </v>
      </c>
      <c r="M7" s="330"/>
      <c r="N7" s="14"/>
      <c r="O7" s="282"/>
    </row>
    <row r="8" spans="1:17" ht="21.6" customHeight="1">
      <c r="B8" s="18" t="s">
        <v>11</v>
      </c>
      <c r="C8" s="113"/>
      <c r="D8" s="37"/>
      <c r="E8" s="331"/>
      <c r="F8" s="37"/>
      <c r="G8" s="331"/>
      <c r="H8" s="37"/>
      <c r="I8" s="331"/>
      <c r="J8" s="37"/>
      <c r="K8" s="331"/>
      <c r="L8" s="37"/>
      <c r="M8" s="20"/>
    </row>
    <row r="9" spans="1:17" ht="11.45" customHeight="1">
      <c r="B9" s="23"/>
      <c r="C9" s="114"/>
      <c r="D9" s="332"/>
      <c r="E9" s="333"/>
      <c r="F9" s="334"/>
      <c r="G9" s="333"/>
      <c r="H9" s="334"/>
      <c r="I9" s="333"/>
      <c r="J9" s="334"/>
      <c r="K9" s="333"/>
      <c r="L9" s="334"/>
      <c r="M9" s="20"/>
    </row>
    <row r="10" spans="1:17" ht="30" customHeight="1">
      <c r="B10" s="25" t="s">
        <v>12</v>
      </c>
      <c r="C10" s="132"/>
      <c r="D10" s="335" t="str">
        <f t="shared" ref="D10:F12" si="1">IF(C10=0," ",TIMEVALUE(LEFT(C10,2)&amp;":"&amp;MID(C10,3,2)&amp;":"&amp;RIGHT(C10,2)))</f>
        <v xml:space="preserve"> </v>
      </c>
      <c r="E10" s="336"/>
      <c r="F10" s="335" t="str">
        <f t="shared" si="1"/>
        <v xml:space="preserve"> </v>
      </c>
      <c r="G10" s="336"/>
      <c r="H10" s="335" t="str">
        <f t="shared" ref="H10" si="2">IF(G10=0," ",TIMEVALUE(LEFT(G10,2)&amp;":"&amp;MID(G10,3,2)&amp;":"&amp;RIGHT(G10,2)))</f>
        <v xml:space="preserve"> </v>
      </c>
      <c r="I10" s="336"/>
      <c r="J10" s="335" t="str">
        <f t="shared" ref="J10" si="3">IF(I10=0," ",TIMEVALUE(LEFT(I10,2)&amp;":"&amp;MID(I10,3,2)&amp;":"&amp;RIGHT(I10,2)))</f>
        <v xml:space="preserve"> </v>
      </c>
      <c r="K10" s="336"/>
      <c r="L10" s="335" t="str">
        <f t="shared" ref="L10" si="4">IF(K10=0," ",TIMEVALUE(LEFT(K10,2)&amp;":"&amp;MID(K10,3,2)&amp;":"&amp;RIGHT(K10,2)))</f>
        <v xml:space="preserve"> </v>
      </c>
      <c r="M10" s="337"/>
    </row>
    <row r="11" spans="1:17" ht="21.6" customHeight="1">
      <c r="B11" s="27" t="s">
        <v>13</v>
      </c>
      <c r="C11" s="248"/>
      <c r="D11" s="338" t="str">
        <f>IF(C12=0," ",$L$2)</f>
        <v xml:space="preserve"> </v>
      </c>
      <c r="E11" s="339"/>
      <c r="F11" s="338" t="str">
        <f t="shared" ref="F11" si="5">IF(E12=0," ",$L$2)</f>
        <v xml:space="preserve"> </v>
      </c>
      <c r="G11" s="339"/>
      <c r="H11" s="338" t="str">
        <f t="shared" ref="H11" si="6">IF(G12=0," ",$L$2)</f>
        <v xml:space="preserve"> </v>
      </c>
      <c r="I11" s="339"/>
      <c r="J11" s="338" t="str">
        <f t="shared" ref="J11" si="7">IF(I12=0," ",$L$2)</f>
        <v xml:space="preserve"> </v>
      </c>
      <c r="K11" s="339"/>
      <c r="L11" s="338" t="str">
        <f t="shared" ref="L11" si="8">IF(K12=0," ",$L$2)</f>
        <v xml:space="preserve"> </v>
      </c>
      <c r="M11" s="337"/>
      <c r="O11" s="245"/>
    </row>
    <row r="12" spans="1:17" ht="30" customHeight="1">
      <c r="B12" s="25" t="s">
        <v>14</v>
      </c>
      <c r="C12" s="132"/>
      <c r="D12" s="335" t="str">
        <f t="shared" si="1"/>
        <v xml:space="preserve"> </v>
      </c>
      <c r="E12" s="336"/>
      <c r="F12" s="335" t="str">
        <f t="shared" ref="F12" si="9">IF(E12=0," ",TIMEVALUE(LEFT(E12,2)&amp;":"&amp;MID(E12,3,2)&amp;":"&amp;RIGHT(E12,2)))</f>
        <v xml:space="preserve"> </v>
      </c>
      <c r="G12" s="336"/>
      <c r="H12" s="335" t="str">
        <f t="shared" ref="H12" si="10">IF(G12=0," ",TIMEVALUE(LEFT(G12,2)&amp;":"&amp;MID(G12,3,2)&amp;":"&amp;RIGHT(G12,2)))</f>
        <v xml:space="preserve"> </v>
      </c>
      <c r="I12" s="336"/>
      <c r="J12" s="335" t="str">
        <f t="shared" ref="J12" si="11">IF(I12=0," ",TIMEVALUE(LEFT(I12,2)&amp;":"&amp;MID(I12,3,2)&amp;":"&amp;RIGHT(I12,2)))</f>
        <v xml:space="preserve"> </v>
      </c>
      <c r="K12" s="336"/>
      <c r="L12" s="335" t="str">
        <f t="shared" ref="L12" si="12">IF(K12=0," ",TIMEVALUE(LEFT(K12,2)&amp;":"&amp;MID(K12,3,2)&amp;":"&amp;RIGHT(K12,2)))</f>
        <v xml:space="preserve"> </v>
      </c>
      <c r="M12" s="337"/>
      <c r="O12" s="301"/>
    </row>
    <row r="13" spans="1:17" ht="30" customHeight="1">
      <c r="B13" s="25" t="s">
        <v>16</v>
      </c>
      <c r="C13" s="132"/>
      <c r="D13" s="335" t="str">
        <f>IF(C13=0," ",TIMEVALUE(LEFT(C13,2)&amp;":"&amp;MID(C13,3,2)&amp;":"&amp;RIGHT(C13,2)))</f>
        <v xml:space="preserve"> </v>
      </c>
      <c r="E13" s="340"/>
      <c r="F13" s="335" t="str">
        <f>IF(E13=0," ",TIMEVALUE(LEFT(E13,2)&amp;":"&amp;MID(E13,3,2)&amp;":"&amp;RIGHT(E13,2)))</f>
        <v xml:space="preserve"> </v>
      </c>
      <c r="G13" s="340"/>
      <c r="H13" s="335" t="str">
        <f>IF(G13=0," ",TIMEVALUE(LEFT(G13,2)&amp;":"&amp;MID(G13,3,2)&amp;":"&amp;RIGHT(G13,2)))</f>
        <v xml:space="preserve"> </v>
      </c>
      <c r="I13" s="340"/>
      <c r="J13" s="335" t="str">
        <f>IF(I13=0," ",TIMEVALUE(LEFT(I13,2)&amp;":"&amp;MID(I13,3,2)&amp;":"&amp;RIGHT(I13,2)))</f>
        <v xml:space="preserve"> </v>
      </c>
      <c r="K13" s="340"/>
      <c r="L13" s="335" t="str">
        <f>IF(K13=0," ",TIMEVALUE(LEFT(K13,2)&amp;":"&amp;MID(K13,3,2)&amp;":"&amp;RIGHT(K13,2)))</f>
        <v xml:space="preserve"> </v>
      </c>
      <c r="M13" s="337" t="s">
        <v>15</v>
      </c>
    </row>
    <row r="14" spans="1:17" ht="30" customHeight="1">
      <c r="B14" s="25" t="s">
        <v>17</v>
      </c>
      <c r="C14" s="132"/>
      <c r="D14" s="335" t="str">
        <f t="shared" ref="D14:D17" si="13">IF(C14=0," ",TIMEVALUE(LEFT(C14,2)&amp;":"&amp;MID(C14,3,2)&amp;":"&amp;RIGHT(C14,2)))</f>
        <v xml:space="preserve"> </v>
      </c>
      <c r="E14" s="336"/>
      <c r="F14" s="335" t="str">
        <f t="shared" ref="F14:F17" si="14">IF(E14=0," ",TIMEVALUE(LEFT(E14,2)&amp;":"&amp;MID(E14,3,2)&amp;":"&amp;RIGHT(E14,2)))</f>
        <v xml:space="preserve"> </v>
      </c>
      <c r="G14" s="336"/>
      <c r="H14" s="335" t="str">
        <f t="shared" ref="H14:H17" si="15">IF(G14=0," ",TIMEVALUE(LEFT(G14,2)&amp;":"&amp;MID(G14,3,2)&amp;":"&amp;RIGHT(G14,2)))</f>
        <v xml:space="preserve"> </v>
      </c>
      <c r="I14" s="336"/>
      <c r="J14" s="335" t="str">
        <f t="shared" ref="J14:J17" si="16">IF(I14=0," ",TIMEVALUE(LEFT(I14,2)&amp;":"&amp;MID(I14,3,2)&amp;":"&amp;RIGHT(I14,2)))</f>
        <v xml:space="preserve"> </v>
      </c>
      <c r="K14" s="336"/>
      <c r="L14" s="335" t="str">
        <f t="shared" ref="L14:L17" si="17">IF(K14=0," ",TIMEVALUE(LEFT(K14,2)&amp;":"&amp;MID(K14,3,2)&amp;":"&amp;RIGHT(K14,2)))</f>
        <v xml:space="preserve"> </v>
      </c>
      <c r="M14" s="337"/>
      <c r="Q14" s="247"/>
    </row>
    <row r="15" spans="1:17" ht="30" customHeight="1">
      <c r="B15" s="25" t="s">
        <v>18</v>
      </c>
      <c r="C15" s="132"/>
      <c r="D15" s="335" t="str">
        <f t="shared" si="13"/>
        <v xml:space="preserve"> </v>
      </c>
      <c r="E15" s="336"/>
      <c r="F15" s="335" t="str">
        <f t="shared" si="14"/>
        <v xml:space="preserve"> </v>
      </c>
      <c r="G15" s="336"/>
      <c r="H15" s="335" t="str">
        <f t="shared" si="15"/>
        <v xml:space="preserve"> </v>
      </c>
      <c r="I15" s="336"/>
      <c r="J15" s="335" t="str">
        <f t="shared" si="16"/>
        <v xml:space="preserve"> </v>
      </c>
      <c r="K15" s="336"/>
      <c r="L15" s="335" t="str">
        <f t="shared" si="17"/>
        <v xml:space="preserve"> </v>
      </c>
      <c r="M15" s="337"/>
    </row>
    <row r="16" spans="1:17" ht="21.6" customHeight="1">
      <c r="B16" s="27" t="s">
        <v>13</v>
      </c>
      <c r="C16" s="133"/>
      <c r="D16" s="338" t="str">
        <f>IF(C17=0," ",$L$2)</f>
        <v xml:space="preserve"> </v>
      </c>
      <c r="E16" s="340"/>
      <c r="F16" s="338" t="str">
        <f t="shared" ref="F16" si="18">IF(E17=0," ",$L$2)</f>
        <v xml:space="preserve"> </v>
      </c>
      <c r="G16" s="340"/>
      <c r="H16" s="338" t="str">
        <f t="shared" ref="H16" si="19">IF(G17=0," ",$L$2)</f>
        <v xml:space="preserve"> </v>
      </c>
      <c r="I16" s="340"/>
      <c r="J16" s="338" t="str">
        <f t="shared" ref="J16" si="20">IF(I17=0," ",$L$2)</f>
        <v xml:space="preserve"> </v>
      </c>
      <c r="K16" s="340"/>
      <c r="L16" s="338" t="str">
        <f t="shared" ref="L16" si="21">IF(K17=0," ",$L$2)</f>
        <v xml:space="preserve"> </v>
      </c>
      <c r="M16" s="337"/>
    </row>
    <row r="17" spans="2:13" ht="23.25">
      <c r="B17" s="25" t="s">
        <v>19</v>
      </c>
      <c r="C17" s="132"/>
      <c r="D17" s="335" t="str">
        <f t="shared" si="13"/>
        <v xml:space="preserve"> </v>
      </c>
      <c r="E17" s="336"/>
      <c r="F17" s="335" t="str">
        <f t="shared" si="14"/>
        <v xml:space="preserve"> </v>
      </c>
      <c r="G17" s="336"/>
      <c r="H17" s="335" t="str">
        <f t="shared" si="15"/>
        <v xml:space="preserve"> </v>
      </c>
      <c r="I17" s="336"/>
      <c r="J17" s="335" t="str">
        <f t="shared" si="16"/>
        <v xml:space="preserve"> </v>
      </c>
      <c r="K17" s="336"/>
      <c r="L17" s="335" t="str">
        <f t="shared" si="17"/>
        <v xml:space="preserve"> </v>
      </c>
      <c r="M17" s="337"/>
    </row>
    <row r="18" spans="2:13" ht="26.25">
      <c r="B18" s="29" t="s">
        <v>21</v>
      </c>
      <c r="C18" s="115"/>
      <c r="D18" s="99"/>
      <c r="E18" s="248"/>
      <c r="F18" s="99"/>
      <c r="G18" s="248"/>
      <c r="H18" s="99"/>
      <c r="I18" s="248"/>
      <c r="J18" s="99"/>
      <c r="K18" s="248"/>
      <c r="L18" s="35"/>
      <c r="M18" s="28"/>
    </row>
    <row r="19" spans="2:13" ht="26.25">
      <c r="B19" s="36">
        <v>100</v>
      </c>
      <c r="C19" s="116"/>
      <c r="D19" s="22"/>
      <c r="E19" s="22"/>
      <c r="F19" s="22"/>
      <c r="G19" s="22"/>
      <c r="H19" s="22"/>
      <c r="I19" s="22"/>
      <c r="J19" s="22"/>
      <c r="K19" s="22"/>
      <c r="L19" s="22"/>
      <c r="M19" s="28"/>
    </row>
    <row r="20" spans="2:13" ht="26.25">
      <c r="B20" s="36">
        <v>101</v>
      </c>
      <c r="C20" s="116"/>
      <c r="D20" s="22"/>
      <c r="E20" s="255"/>
      <c r="F20" s="22"/>
      <c r="G20" s="19"/>
      <c r="H20" s="22"/>
      <c r="I20" s="19"/>
      <c r="J20" s="22"/>
      <c r="K20" s="19"/>
      <c r="L20" s="22"/>
      <c r="M20" s="28"/>
    </row>
    <row r="21" spans="2:13" ht="26.25">
      <c r="B21" s="36">
        <v>200</v>
      </c>
      <c r="C21" s="116"/>
      <c r="D21" s="22"/>
      <c r="E21" s="19"/>
      <c r="F21" s="22"/>
      <c r="G21" s="19"/>
      <c r="H21" s="22"/>
      <c r="I21" s="19"/>
      <c r="J21" s="22"/>
      <c r="K21" s="19"/>
      <c r="L21" s="22"/>
      <c r="M21" s="28"/>
    </row>
    <row r="22" spans="2:13" ht="26.25">
      <c r="B22" s="36">
        <v>201</v>
      </c>
      <c r="C22" s="116"/>
      <c r="D22" s="22"/>
      <c r="E22" s="19"/>
      <c r="F22" s="22"/>
      <c r="G22" s="19"/>
      <c r="H22" s="22"/>
      <c r="I22" s="19"/>
      <c r="J22" s="22"/>
      <c r="K22" s="19"/>
      <c r="L22" s="22"/>
      <c r="M22" s="28"/>
    </row>
    <row r="23" spans="2:13" ht="26.25">
      <c r="B23" s="36">
        <v>308</v>
      </c>
      <c r="C23" s="116"/>
      <c r="D23" s="22"/>
      <c r="E23" s="19"/>
      <c r="F23" s="22"/>
      <c r="G23" s="19"/>
      <c r="H23" s="22"/>
      <c r="I23" s="19"/>
      <c r="J23" s="22"/>
      <c r="K23" s="19"/>
      <c r="L23" s="22"/>
      <c r="M23" s="28"/>
    </row>
    <row r="24" spans="2:13" ht="26.25">
      <c r="B24" s="38" t="s">
        <v>24</v>
      </c>
      <c r="C24" s="117"/>
      <c r="D24" s="22"/>
      <c r="E24" s="19"/>
      <c r="F24" s="22" t="str">
        <f>IF(F8=0," ","0")</f>
        <v xml:space="preserve"> </v>
      </c>
      <c r="G24" s="19"/>
      <c r="H24" s="22" t="str">
        <f>IF(H8=0," ","0")</f>
        <v xml:space="preserve"> </v>
      </c>
      <c r="I24" s="19"/>
      <c r="J24" s="22" t="str">
        <f>IF(J8=0," ","0")</f>
        <v xml:space="preserve"> </v>
      </c>
      <c r="K24" s="19"/>
      <c r="L24" s="22" t="str">
        <f>IF(L8=0," ","0")</f>
        <v xml:space="preserve"> </v>
      </c>
      <c r="M24" s="28"/>
    </row>
    <row r="25" spans="2:13" ht="27" thickBot="1">
      <c r="B25" s="39" t="s">
        <v>25</v>
      </c>
      <c r="C25" s="118"/>
      <c r="D25" s="22"/>
      <c r="E25" s="19"/>
      <c r="F25" s="22" t="str">
        <f>IF(F8=0," ","0")</f>
        <v xml:space="preserve"> </v>
      </c>
      <c r="G25" s="19"/>
      <c r="H25" s="22" t="str">
        <f>IF(H8=0," ","0")</f>
        <v xml:space="preserve"> </v>
      </c>
      <c r="I25" s="19"/>
      <c r="J25" s="22" t="str">
        <f>IF(J8=0," ","0")</f>
        <v xml:space="preserve"> </v>
      </c>
      <c r="K25" s="19"/>
      <c r="L25" s="22" t="str">
        <f>IF(L8=0," ","0")</f>
        <v xml:space="preserve"> </v>
      </c>
      <c r="M25" s="28"/>
    </row>
    <row r="26" spans="2:13" ht="24.75" thickTop="1" thickBot="1">
      <c r="B26" s="42" t="s">
        <v>26</v>
      </c>
      <c r="C26" s="119"/>
      <c r="D26" s="43">
        <f>SUM(D19:D25)</f>
        <v>0</v>
      </c>
      <c r="E26" s="256"/>
      <c r="F26" s="43">
        <f>SUM(F19:F25)</f>
        <v>0</v>
      </c>
      <c r="G26" s="256"/>
      <c r="H26" s="43">
        <f>SUM(H19:H25)</f>
        <v>0</v>
      </c>
      <c r="I26" s="256"/>
      <c r="J26" s="43">
        <f>SUM(J19:J25)</f>
        <v>0</v>
      </c>
      <c r="K26" s="274"/>
      <c r="L26" s="100">
        <f>SUM(L19:L25)</f>
        <v>0</v>
      </c>
      <c r="M26" s="28"/>
    </row>
    <row r="27" spans="2:13" ht="24.75" thickTop="1" thickBot="1">
      <c r="B27" s="42" t="s">
        <v>27</v>
      </c>
      <c r="C27" s="119"/>
      <c r="D27" s="43">
        <f>D26</f>
        <v>0</v>
      </c>
      <c r="E27" s="256"/>
      <c r="F27" s="43">
        <f>D27+F26</f>
        <v>0</v>
      </c>
      <c r="G27" s="256"/>
      <c r="H27" s="43">
        <f>F27+H26</f>
        <v>0</v>
      </c>
      <c r="I27" s="256"/>
      <c r="J27" s="43">
        <f>J26+H27</f>
        <v>0</v>
      </c>
      <c r="K27" s="274"/>
      <c r="L27" s="100">
        <f>L26+J27</f>
        <v>0</v>
      </c>
      <c r="M27" s="130"/>
    </row>
    <row r="28" spans="2:13" ht="20.45" customHeight="1" thickTop="1" thickBot="1">
      <c r="B28" s="45" t="s">
        <v>28</v>
      </c>
      <c r="C28" s="120"/>
      <c r="D28" s="46"/>
      <c r="E28" s="257"/>
      <c r="F28" s="46"/>
      <c r="G28" s="256"/>
      <c r="H28" s="46"/>
      <c r="I28" s="257"/>
      <c r="J28" s="46"/>
      <c r="K28" s="275"/>
      <c r="L28" s="101"/>
      <c r="M28" s="28"/>
    </row>
    <row r="29" spans="2:13" ht="19.149999999999999" customHeight="1" thickTop="1" thickBot="1">
      <c r="B29" s="45" t="s">
        <v>29</v>
      </c>
      <c r="C29" s="120"/>
      <c r="D29" s="46"/>
      <c r="E29" s="257"/>
      <c r="F29" s="46"/>
      <c r="G29" s="257"/>
      <c r="H29" s="46"/>
      <c r="I29" s="257"/>
      <c r="J29" s="46"/>
      <c r="K29" s="275"/>
      <c r="L29" s="101"/>
      <c r="M29" s="131" t="s">
        <v>679</v>
      </c>
    </row>
    <row r="30" spans="2:13" ht="15.75" thickTop="1">
      <c r="B30" s="48"/>
      <c r="J30" s="14"/>
      <c r="K30" s="2" t="s">
        <v>30</v>
      </c>
      <c r="M30" s="28" t="s">
        <v>55</v>
      </c>
    </row>
    <row r="31" spans="2:13">
      <c r="B31" s="48"/>
      <c r="J31" s="49" t="s">
        <v>31</v>
      </c>
      <c r="M31" s="28"/>
    </row>
    <row r="32" spans="2:13">
      <c r="B32" s="50" t="s">
        <v>32</v>
      </c>
      <c r="C32" s="121"/>
      <c r="D32" t="s">
        <v>33</v>
      </c>
      <c r="M32" s="28"/>
    </row>
    <row r="33" spans="2:13" ht="19.5">
      <c r="B33" s="51" t="s">
        <v>34</v>
      </c>
      <c r="C33" s="122"/>
      <c r="D33" s="52"/>
      <c r="E33" s="258"/>
      <c r="F33" s="52"/>
      <c r="G33" s="258"/>
      <c r="H33" s="52"/>
      <c r="I33" s="258"/>
      <c r="J33" s="52"/>
      <c r="K33" s="258"/>
      <c r="L33" s="52"/>
      <c r="M33" s="28"/>
    </row>
    <row r="34" spans="2:13" ht="19.5">
      <c r="B34" s="51" t="s">
        <v>35</v>
      </c>
      <c r="C34" s="122"/>
      <c r="D34" s="52"/>
      <c r="E34" s="258"/>
      <c r="F34" s="52"/>
      <c r="G34" s="258"/>
      <c r="H34" s="52"/>
      <c r="I34" s="258"/>
      <c r="J34" s="52"/>
      <c r="K34" s="258"/>
      <c r="L34" s="52"/>
      <c r="M34" s="53"/>
    </row>
    <row r="35" spans="2:13" ht="19.5">
      <c r="B35" s="51" t="s">
        <v>36</v>
      </c>
      <c r="C35" s="122"/>
      <c r="D35" s="52"/>
      <c r="E35" s="258"/>
      <c r="F35" s="52"/>
      <c r="G35" s="258"/>
      <c r="H35" s="52"/>
      <c r="I35" s="258"/>
      <c r="J35" s="52"/>
      <c r="K35" s="258"/>
      <c r="L35" s="52"/>
      <c r="M35" s="53"/>
    </row>
    <row r="36" spans="2:13" ht="19.5">
      <c r="B36" s="51"/>
      <c r="C36" s="122"/>
      <c r="D36" s="52"/>
      <c r="E36" s="258"/>
      <c r="F36" s="4"/>
      <c r="G36" s="267"/>
      <c r="H36" s="52"/>
      <c r="I36" s="258"/>
      <c r="J36" s="52"/>
      <c r="K36" s="258"/>
      <c r="L36" s="52"/>
      <c r="M36" s="53"/>
    </row>
    <row r="37" spans="2:13" ht="19.5">
      <c r="B37" s="51" t="s">
        <v>37</v>
      </c>
      <c r="C37" s="122"/>
      <c r="D37" s="52"/>
      <c r="E37" s="258"/>
      <c r="F37" s="52"/>
      <c r="G37" s="258"/>
      <c r="H37" s="52"/>
      <c r="I37" s="258"/>
      <c r="J37" s="52"/>
      <c r="K37" s="258"/>
      <c r="L37" s="52"/>
      <c r="M37" s="53"/>
    </row>
    <row r="38" spans="2:13" ht="19.5">
      <c r="B38" s="51" t="s">
        <v>38</v>
      </c>
      <c r="C38" s="122"/>
      <c r="D38" s="52"/>
      <c r="E38" s="258"/>
      <c r="F38" s="52"/>
      <c r="G38" s="258"/>
      <c r="H38" s="52"/>
      <c r="I38" s="258"/>
      <c r="J38" s="52"/>
      <c r="K38" s="258"/>
      <c r="L38" s="52"/>
      <c r="M38" s="53"/>
    </row>
    <row r="39" spans="2:13" ht="19.5">
      <c r="B39" s="51" t="s">
        <v>39</v>
      </c>
      <c r="C39" s="122"/>
      <c r="D39" s="52"/>
      <c r="E39" s="258"/>
      <c r="F39" s="52"/>
      <c r="G39" s="258"/>
      <c r="H39" s="52"/>
      <c r="I39" s="258"/>
      <c r="J39" s="52"/>
      <c r="K39" s="258"/>
      <c r="L39" s="52"/>
      <c r="M39" s="53"/>
    </row>
    <row r="40" spans="2:13">
      <c r="B40" s="54" t="s">
        <v>40</v>
      </c>
      <c r="C40" s="123"/>
      <c r="D40" s="34"/>
      <c r="E40" s="259"/>
      <c r="H40" s="34"/>
      <c r="I40" s="259"/>
      <c r="J40" s="34"/>
      <c r="K40" s="259"/>
      <c r="L40" s="34"/>
      <c r="M40" s="53"/>
    </row>
    <row r="41" spans="2:13" ht="7.9" customHeight="1">
      <c r="B41" s="48"/>
      <c r="D41" s="34"/>
      <c r="E41" s="259"/>
      <c r="F41" s="34"/>
      <c r="G41" s="259"/>
      <c r="H41" s="34"/>
      <c r="I41" s="259"/>
      <c r="J41" s="34"/>
      <c r="K41" s="259"/>
      <c r="L41" s="34"/>
      <c r="M41" s="53"/>
    </row>
    <row r="42" spans="2:13">
      <c r="B42" s="50" t="s">
        <v>41</v>
      </c>
      <c r="C42" s="121"/>
      <c r="D42" s="55"/>
      <c r="E42" s="260"/>
      <c r="F42" s="34"/>
      <c r="G42" s="259"/>
      <c r="H42" s="34"/>
      <c r="I42" s="259"/>
      <c r="J42" s="55" t="s">
        <v>42</v>
      </c>
      <c r="K42" s="260"/>
      <c r="L42" s="34"/>
      <c r="M42" s="53"/>
    </row>
    <row r="43" spans="2:13" ht="15.75">
      <c r="B43" s="56" t="s">
        <v>43</v>
      </c>
      <c r="C43" s="124"/>
      <c r="D43" s="55"/>
      <c r="E43" s="260"/>
      <c r="F43" s="34" t="s">
        <v>44</v>
      </c>
      <c r="G43" s="259"/>
      <c r="H43" s="34">
        <f>M28*8</f>
        <v>0</v>
      </c>
      <c r="I43" s="259"/>
      <c r="J43" s="57" t="s">
        <v>45</v>
      </c>
      <c r="M43" s="53"/>
    </row>
    <row r="44" spans="2:13" ht="15.75">
      <c r="B44" s="56" t="s">
        <v>46</v>
      </c>
      <c r="C44" s="124"/>
      <c r="D44" s="55" t="s">
        <v>47</v>
      </c>
      <c r="E44" s="260"/>
      <c r="F44" s="34" t="s">
        <v>44</v>
      </c>
      <c r="G44" s="259"/>
      <c r="H44" s="34">
        <f>F45*8</f>
        <v>0</v>
      </c>
      <c r="I44" s="259"/>
      <c r="J44" s="57" t="s">
        <v>48</v>
      </c>
      <c r="M44" s="53"/>
    </row>
    <row r="45" spans="2:13">
      <c r="B45" s="48" t="s">
        <v>49</v>
      </c>
      <c r="D45" s="34"/>
      <c r="E45" s="259"/>
      <c r="F45" s="58"/>
      <c r="G45" s="268"/>
      <c r="H45" s="34"/>
      <c r="I45" s="259"/>
      <c r="J45" s="34"/>
      <c r="K45" s="259"/>
      <c r="L45" s="34"/>
      <c r="M45" s="53"/>
    </row>
    <row r="46" spans="2:13" ht="9" customHeight="1">
      <c r="B46" s="48"/>
      <c r="D46" s="55"/>
      <c r="E46" s="260"/>
      <c r="F46" s="34"/>
      <c r="G46" s="259"/>
      <c r="H46" s="34"/>
      <c r="I46" s="259"/>
      <c r="J46" s="34"/>
      <c r="K46" s="259"/>
      <c r="L46" s="34"/>
      <c r="M46" s="53"/>
    </row>
    <row r="47" spans="2:13" ht="19.5" thickBot="1">
      <c r="B47" s="59" t="s">
        <v>50</v>
      </c>
      <c r="C47" s="125"/>
      <c r="D47" s="60"/>
      <c r="E47" s="261"/>
      <c r="F47" s="34"/>
      <c r="G47" s="259"/>
      <c r="H47" s="60"/>
      <c r="I47" s="261"/>
      <c r="J47" s="60"/>
      <c r="K47" s="261"/>
      <c r="L47" s="60"/>
      <c r="M47" s="53"/>
    </row>
    <row r="48" spans="2:13" ht="16.5" thickBot="1">
      <c r="B48" s="61" t="s">
        <v>51</v>
      </c>
      <c r="C48" s="124"/>
      <c r="D48" s="62"/>
      <c r="E48" s="262"/>
      <c r="F48" s="62"/>
      <c r="G48" s="262"/>
      <c r="H48" s="62"/>
      <c r="I48" s="262"/>
      <c r="J48" s="62"/>
      <c r="K48" s="262"/>
      <c r="L48" s="62"/>
      <c r="M48" s="53"/>
    </row>
    <row r="49" spans="2:13" ht="16.5" thickBot="1">
      <c r="B49" s="61" t="s">
        <v>52</v>
      </c>
      <c r="C49" s="124"/>
      <c r="D49" s="64"/>
      <c r="E49" s="263"/>
      <c r="F49" s="64"/>
      <c r="G49" s="263"/>
      <c r="H49" s="64"/>
      <c r="I49" s="263"/>
      <c r="J49" s="64"/>
      <c r="K49" s="263"/>
      <c r="L49" s="62"/>
      <c r="M49" s="53"/>
    </row>
    <row r="50" spans="2:13">
      <c r="B50" s="65" t="s">
        <v>53</v>
      </c>
      <c r="C50" s="126"/>
      <c r="D50" s="34"/>
      <c r="E50" s="259"/>
      <c r="J50" s="34"/>
      <c r="K50" s="259"/>
      <c r="L50" s="34"/>
      <c r="M50" s="53"/>
    </row>
    <row r="51" spans="2:13" ht="15.75">
      <c r="B51" s="66" t="s">
        <v>54</v>
      </c>
      <c r="C51" s="127"/>
      <c r="D51" s="34"/>
      <c r="E51" s="259"/>
      <c r="F51" s="34"/>
      <c r="G51" s="259"/>
      <c r="H51" s="34"/>
      <c r="I51" s="259"/>
      <c r="J51" s="34"/>
      <c r="K51" s="259"/>
      <c r="L51" s="34"/>
      <c r="M51" s="53"/>
    </row>
    <row r="52" spans="2:13" ht="15.75">
      <c r="B52" s="66"/>
      <c r="C52" s="127"/>
      <c r="D52" s="34"/>
      <c r="E52" s="259"/>
      <c r="F52" s="34"/>
      <c r="G52" s="259"/>
      <c r="H52" s="34"/>
      <c r="I52" s="259"/>
      <c r="J52" s="34"/>
      <c r="K52" s="259"/>
      <c r="L52" s="34"/>
      <c r="M52" s="53"/>
    </row>
    <row r="53" spans="2:13" ht="15.75" thickBot="1">
      <c r="B53" s="67"/>
      <c r="C53" s="68"/>
      <c r="D53" s="68"/>
      <c r="E53" s="264"/>
      <c r="F53" s="68"/>
      <c r="G53" s="264"/>
      <c r="H53" s="68"/>
      <c r="I53" s="264"/>
      <c r="J53" s="68"/>
      <c r="K53" s="264"/>
      <c r="L53" s="68"/>
      <c r="M53" s="98"/>
    </row>
    <row r="54" spans="2:13" ht="15.75" thickTop="1"/>
  </sheetData>
  <mergeCells count="2">
    <mergeCell ref="B1:M1"/>
    <mergeCell ref="H2:J2"/>
  </mergeCells>
  <dataValidations count="8">
    <dataValidation type="list" errorStyle="information" operator="equal" allowBlank="1" showErrorMessage="1" sqref="D33:L33" xr:uid="{00000000-0002-0000-0400-000000000000}">
      <formula1>"Ted Dunn,Richard Gray,Billy Rueckert, Victor Varney"</formula1>
    </dataValidation>
    <dataValidation type="list" errorStyle="information" operator="equal" allowBlank="1" showErrorMessage="1" sqref="D37:L37" xr:uid="{00000000-0002-0000-0400-000001000000}">
      <formula1>"Chris R Boli,Jay Horn, Nathan DeWitt"</formula1>
    </dataValidation>
    <dataValidation type="list" errorStyle="information" operator="equal" allowBlank="1" showErrorMessage="1" sqref="D38:L38" xr:uid="{00000000-0002-0000-0400-000002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39:L39" xr:uid="{00000000-0002-0000-0400-000003000000}">
      <formula1>"Dennis Winchell, Art Kotz, Harold BoettcherArt Kotz, Rob Grau,Joe Mills,John Morck,Brandt Wilkus,Chris Tilley,Charles Stirewalt,Victor Varney,Nick Conner,Richard Gray,John Tredway,Donald Marshall"</formula1>
    </dataValidation>
    <dataValidation errorStyle="information" allowBlank="1" showInputMessage="1" showErrorMessage="1" sqref="D40:E40" xr:uid="{00000000-0002-0000-0400-000004000000}"/>
    <dataValidation type="list" errorStyle="information" operator="equal" allowBlank="1" showErrorMessage="1" sqref="D35:L35" xr:uid="{00000000-0002-0000-0400-000005000000}">
      <formula1>"Donald Marshall,Charles Stirewalt,Chris Tilley,John Tredway,Victor Varney"</formula1>
    </dataValidation>
    <dataValidation type="list" errorStyle="information" operator="equal" allowBlank="1" showErrorMessage="1" sqref="D34:L34" xr:uid="{00000000-0002-0000-0400-000006000000}">
      <formula1>"Harold Boettcher,Gene Ezzell,Rob Grau,Roger Koss,Gray Lackey,Michael S MacLean,Joe Mills,John F Morck,Ray Albers"</formula1>
    </dataValidation>
    <dataValidation type="list" errorStyle="warning" operator="equal" allowBlank="1" showErrorMessage="1" sqref="D8:L8" xr:uid="{00000000-0002-0000-0400-000007000000}">
      <formula1>"17,,399,671,1686,1640"</formula1>
    </dataValidation>
  </dataValidations>
  <pageMargins left="0.7" right="0.2" top="0.75" bottom="0.75" header="0" footer="0"/>
  <pageSetup scale="64" fitToWidth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Check Names" prompt="_x000a__x000a_" xr:uid="{04E3A5D4-0897-465E-8A6A-38535FCC4894}">
          <x14:formula1>
            <xm:f>DATA_Lists!$X$4:$X$219</xm:f>
          </x14:formula1>
          <xm:sqref>M30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1">
    <pageSetUpPr fitToPage="1"/>
  </sheetPr>
  <dimension ref="A1:Q56"/>
  <sheetViews>
    <sheetView workbookViewId="0"/>
  </sheetViews>
  <sheetFormatPr defaultRowHeight="15"/>
  <cols>
    <col min="1" max="1" width="3.28515625" customWidth="1"/>
    <col min="2" max="2" width="50.7109375" customWidth="1"/>
    <col min="3" max="3" width="2.28515625" customWidth="1"/>
    <col min="4" max="4" width="50.7109375" customWidth="1"/>
    <col min="5" max="5" width="2.140625" style="14" customWidth="1"/>
    <col min="6" max="6" width="50.7109375" customWidth="1"/>
    <col min="7" max="7" width="2.140625" style="14" customWidth="1"/>
    <col min="8" max="8" width="50.7109375" customWidth="1"/>
    <col min="9" max="9" width="1.7109375" style="14" customWidth="1"/>
    <col min="10" max="10" width="50.7109375" customWidth="1"/>
    <col min="11" max="11" width="2.140625" style="14" customWidth="1"/>
    <col min="12" max="12" width="50.7109375" customWidth="1"/>
    <col min="13" max="13" width="20.7109375" customWidth="1"/>
    <col min="14" max="14" width="1.5703125" customWidth="1"/>
    <col min="15" max="15" width="23.28515625" customWidth="1"/>
    <col min="16" max="1030" width="11.7109375" customWidth="1"/>
  </cols>
  <sheetData>
    <row r="1" spans="1:17" ht="55.9" customHeight="1" thickTop="1">
      <c r="B1" s="501" t="s">
        <v>3</v>
      </c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</row>
    <row r="2" spans="1:17" ht="49.9" customHeight="1">
      <c r="B2" s="411" t="s">
        <v>4</v>
      </c>
      <c r="C2" s="110"/>
      <c r="D2" s="239"/>
      <c r="E2" s="250"/>
      <c r="F2" s="6" t="s">
        <v>5</v>
      </c>
      <c r="G2" s="265"/>
      <c r="H2" s="502"/>
      <c r="I2" s="502"/>
      <c r="J2" s="502"/>
      <c r="K2" s="271"/>
      <c r="L2" s="99" t="s">
        <v>7</v>
      </c>
      <c r="M2" s="8" t="s">
        <v>6</v>
      </c>
    </row>
    <row r="3" spans="1:17" ht="49.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105"/>
    </row>
    <row r="4" spans="1:17" ht="49.9" customHeight="1">
      <c r="B4" s="5"/>
      <c r="C4" s="110"/>
      <c r="D4" s="9"/>
      <c r="E4" s="251"/>
      <c r="F4" s="102"/>
      <c r="G4" s="266"/>
      <c r="H4" s="416" t="str">
        <f>IF(H2=0," ",VLOOKUP(H2,'2023_Trains'!C9:N62,11,))</f>
        <v xml:space="preserve"> </v>
      </c>
      <c r="I4" s="270"/>
      <c r="J4" s="246"/>
      <c r="K4" s="273"/>
      <c r="L4" s="35"/>
      <c r="M4" s="108"/>
    </row>
    <row r="5" spans="1:17" ht="49.9" customHeight="1">
      <c r="B5" s="412" t="s">
        <v>917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49.9" customHeight="1">
      <c r="A6" s="14"/>
      <c r="B6" s="413" t="s">
        <v>918</v>
      </c>
      <c r="C6" s="112"/>
      <c r="D6" s="381" t="str">
        <f>IF($H$2=0," ",IF(VLOOKUP($H$2,'2023_Trains'!$C$7:$N$63,4)=0," ",VLOOKUP($H$2,'2023_Trains'!$C$7:$N$63,4,FALSE)))</f>
        <v xml:space="preserve"> </v>
      </c>
      <c r="E6" s="382"/>
      <c r="F6" s="381" t="str">
        <f>IF($H$2=0," ",IF(VLOOKUP($H$2,'2023_Trains'!$C$7:$N$63,5)=0," ",VLOOKUP($H$2,'2023_Trains'!$C$7:$N$63,5,FALSE)))</f>
        <v xml:space="preserve"> </v>
      </c>
      <c r="G6" s="382"/>
      <c r="H6" s="381" t="str">
        <f>IF($H$2=0," ",IF(VLOOKUP($H$2,'2023_Trains'!$C$7:$N$63,6)=0," ",VLOOKUP($H$2,'2023_Trains'!$C$7:$N$63,6,FALSE)))</f>
        <v xml:space="preserve"> </v>
      </c>
      <c r="I6" s="382"/>
      <c r="J6" s="381" t="str">
        <f>IF($H$2=0," ",IF(VLOOKUP($H$2,'2023_Trains'!$C$7:$N$63,7)=0," ",VLOOKUP($H$2,'2023_Trains'!$C$7:$N$63,7,FALSE)))</f>
        <v xml:space="preserve"> </v>
      </c>
      <c r="K6" s="382"/>
      <c r="L6" s="381" t="str">
        <f>IF($H$2=0," ",IF(VLOOKUP($H$2,'2023_Trains'!$C$7:$N$63,8)=0," ",VLOOKUP($H$2,'2023_Trains'!$C$7:$N$63,8,FALSE)))</f>
        <v xml:space="preserve"> </v>
      </c>
      <c r="M6" s="26"/>
      <c r="N6" s="14"/>
    </row>
    <row r="7" spans="1:17" ht="49.9" customHeight="1">
      <c r="A7" s="14"/>
      <c r="B7" s="18" t="s">
        <v>919</v>
      </c>
      <c r="C7" s="113"/>
      <c r="D7" s="383" t="str">
        <f>IF(D6=" "," ",VALUE(D6))</f>
        <v xml:space="preserve"> </v>
      </c>
      <c r="E7" s="382"/>
      <c r="F7" s="383" t="str">
        <f>IF(F6=" "," ",VALUE(F6))</f>
        <v xml:space="preserve"> </v>
      </c>
      <c r="G7" s="382"/>
      <c r="H7" s="383" t="str">
        <f t="shared" ref="H7:L7" si="0">IF(H6=" "," ",VALUE(H6))</f>
        <v xml:space="preserve"> </v>
      </c>
      <c r="I7" s="382"/>
      <c r="J7" s="383" t="str">
        <f t="shared" si="0"/>
        <v xml:space="preserve"> </v>
      </c>
      <c r="K7" s="382"/>
      <c r="L7" s="383" t="str">
        <f t="shared" si="0"/>
        <v xml:space="preserve"> </v>
      </c>
      <c r="M7" s="330"/>
      <c r="N7" s="14"/>
      <c r="O7" s="282"/>
    </row>
    <row r="8" spans="1:17" ht="49.9" customHeight="1">
      <c r="B8" s="18" t="s">
        <v>920</v>
      </c>
      <c r="C8" s="113"/>
      <c r="D8" s="384"/>
      <c r="E8" s="385"/>
      <c r="F8" s="384"/>
      <c r="G8" s="385"/>
      <c r="H8" s="384"/>
      <c r="I8" s="385"/>
      <c r="J8" s="384"/>
      <c r="K8" s="385"/>
      <c r="L8" s="384"/>
      <c r="M8" s="20"/>
    </row>
    <row r="9" spans="1:17" ht="49.9" customHeight="1">
      <c r="B9" s="23"/>
      <c r="C9" s="114"/>
      <c r="D9" s="386"/>
      <c r="E9" s="387"/>
      <c r="F9" s="388"/>
      <c r="G9" s="387"/>
      <c r="H9" s="388"/>
      <c r="I9" s="387"/>
      <c r="J9" s="388"/>
      <c r="K9" s="387"/>
      <c r="L9" s="388"/>
      <c r="M9" s="20"/>
    </row>
    <row r="10" spans="1:17" ht="49.9" customHeight="1">
      <c r="B10" s="414" t="s">
        <v>12</v>
      </c>
      <c r="C10" s="132"/>
      <c r="D10" s="389" t="str">
        <f t="shared" ref="D10:F12" si="1">IF(C10=0," ",TIMEVALUE(LEFT(C10,2)&amp;":"&amp;MID(C10,3,2)&amp;":"&amp;RIGHT(C10,2)))</f>
        <v xml:space="preserve"> </v>
      </c>
      <c r="E10" s="390"/>
      <c r="F10" s="389" t="str">
        <f t="shared" si="1"/>
        <v xml:space="preserve"> </v>
      </c>
      <c r="G10" s="390"/>
      <c r="H10" s="389" t="str">
        <f t="shared" ref="H10" si="2">IF(G10=0," ",TIMEVALUE(LEFT(G10,2)&amp;":"&amp;MID(G10,3,2)&amp;":"&amp;RIGHT(G10,2)))</f>
        <v xml:space="preserve"> </v>
      </c>
      <c r="I10" s="390"/>
      <c r="J10" s="389" t="str">
        <f t="shared" ref="J10" si="3">IF(I10=0," ",TIMEVALUE(LEFT(I10,2)&amp;":"&amp;MID(I10,3,2)&amp;":"&amp;RIGHT(I10,2)))</f>
        <v xml:space="preserve"> </v>
      </c>
      <c r="K10" s="390"/>
      <c r="L10" s="389" t="str">
        <f t="shared" ref="L10" si="4">IF(K10=0," ",TIMEVALUE(LEFT(K10,2)&amp;":"&amp;MID(K10,3,2)&amp;":"&amp;RIGHT(K10,2)))</f>
        <v xml:space="preserve"> </v>
      </c>
      <c r="M10" s="337"/>
    </row>
    <row r="11" spans="1:17" ht="49.9" customHeight="1">
      <c r="B11" s="415" t="s">
        <v>13</v>
      </c>
      <c r="C11" s="248"/>
      <c r="D11" s="391" t="str">
        <f>IF(C12=0," ",$L$2)</f>
        <v xml:space="preserve"> </v>
      </c>
      <c r="E11" s="392"/>
      <c r="F11" s="391" t="str">
        <f t="shared" ref="F11" si="5">IF(E12=0," ",$L$2)</f>
        <v xml:space="preserve"> </v>
      </c>
      <c r="G11" s="392"/>
      <c r="H11" s="391" t="str">
        <f t="shared" ref="H11" si="6">IF(G12=0," ",$L$2)</f>
        <v xml:space="preserve"> </v>
      </c>
      <c r="I11" s="392"/>
      <c r="J11" s="391" t="str">
        <f t="shared" ref="J11" si="7">IF(I12=0," ",$L$2)</f>
        <v xml:space="preserve"> </v>
      </c>
      <c r="K11" s="392"/>
      <c r="L11" s="391" t="str">
        <f t="shared" ref="L11" si="8">IF(K12=0," ",$L$2)</f>
        <v xml:space="preserve"> </v>
      </c>
      <c r="M11" s="337"/>
      <c r="O11" s="245"/>
    </row>
    <row r="12" spans="1:17" ht="49.9" customHeight="1">
      <c r="B12" s="414" t="s">
        <v>14</v>
      </c>
      <c r="C12" s="132"/>
      <c r="D12" s="389" t="str">
        <f t="shared" si="1"/>
        <v xml:space="preserve"> </v>
      </c>
      <c r="E12" s="390"/>
      <c r="F12" s="389" t="str">
        <f t="shared" ref="F12" si="9">IF(E12=0," ",TIMEVALUE(LEFT(E12,2)&amp;":"&amp;MID(E12,3,2)&amp;":"&amp;RIGHT(E12,2)))</f>
        <v xml:space="preserve"> </v>
      </c>
      <c r="G12" s="390"/>
      <c r="H12" s="389" t="str">
        <f t="shared" ref="H12" si="10">IF(G12=0," ",TIMEVALUE(LEFT(G12,2)&amp;":"&amp;MID(G12,3,2)&amp;":"&amp;RIGHT(G12,2)))</f>
        <v xml:space="preserve"> </v>
      </c>
      <c r="I12" s="390"/>
      <c r="J12" s="389" t="str">
        <f t="shared" ref="J12" si="11">IF(I12=0," ",TIMEVALUE(LEFT(I12,2)&amp;":"&amp;MID(I12,3,2)&amp;":"&amp;RIGHT(I12,2)))</f>
        <v xml:space="preserve"> </v>
      </c>
      <c r="K12" s="390"/>
      <c r="L12" s="389" t="str">
        <f t="shared" ref="L12" si="12">IF(K12=0," ",TIMEVALUE(LEFT(K12,2)&amp;":"&amp;MID(K12,3,2)&amp;":"&amp;RIGHT(K12,2)))</f>
        <v xml:space="preserve"> </v>
      </c>
      <c r="M12" s="337"/>
      <c r="O12" s="301"/>
    </row>
    <row r="13" spans="1:17" ht="49.9" customHeight="1">
      <c r="B13" s="414" t="s">
        <v>16</v>
      </c>
      <c r="C13" s="132"/>
      <c r="D13" s="389" t="str">
        <f>IF(C13=0," ",TIMEVALUE(LEFT(C13,2)&amp;":"&amp;MID(C13,3,2)&amp;":"&amp;RIGHT(C13,2)))</f>
        <v xml:space="preserve"> </v>
      </c>
      <c r="E13" s="393"/>
      <c r="F13" s="389" t="str">
        <f>IF(E13=0," ",TIMEVALUE(LEFT(E13,2)&amp;":"&amp;MID(E13,3,2)&amp;":"&amp;RIGHT(E13,2)))</f>
        <v xml:space="preserve"> </v>
      </c>
      <c r="G13" s="393"/>
      <c r="H13" s="389" t="str">
        <f>IF(G13=0," ",TIMEVALUE(LEFT(G13,2)&amp;":"&amp;MID(G13,3,2)&amp;":"&amp;RIGHT(G13,2)))</f>
        <v xml:space="preserve"> </v>
      </c>
      <c r="I13" s="393"/>
      <c r="J13" s="389" t="str">
        <f>IF(I13=0," ",TIMEVALUE(LEFT(I13,2)&amp;":"&amp;MID(I13,3,2)&amp;":"&amp;RIGHT(I13,2)))</f>
        <v xml:space="preserve"> </v>
      </c>
      <c r="K13" s="393"/>
      <c r="L13" s="389" t="str">
        <f>IF(K13=0," ",TIMEVALUE(LEFT(K13,2)&amp;":"&amp;MID(K13,3,2)&amp;":"&amp;RIGHT(K13,2)))</f>
        <v xml:space="preserve"> </v>
      </c>
      <c r="M13" s="337" t="s">
        <v>15</v>
      </c>
    </row>
    <row r="14" spans="1:17" ht="49.9" customHeight="1">
      <c r="B14" s="414" t="s">
        <v>17</v>
      </c>
      <c r="C14" s="132"/>
      <c r="D14" s="389" t="str">
        <f t="shared" ref="D14:D17" si="13">IF(C14=0," ",TIMEVALUE(LEFT(C14,2)&amp;":"&amp;MID(C14,3,2)&amp;":"&amp;RIGHT(C14,2)))</f>
        <v xml:space="preserve"> </v>
      </c>
      <c r="E14" s="390"/>
      <c r="F14" s="389" t="str">
        <f t="shared" ref="F14:F17" si="14">IF(E14=0," ",TIMEVALUE(LEFT(E14,2)&amp;":"&amp;MID(E14,3,2)&amp;":"&amp;RIGHT(E14,2)))</f>
        <v xml:space="preserve"> </v>
      </c>
      <c r="G14" s="390"/>
      <c r="H14" s="389" t="str">
        <f t="shared" ref="H14:H17" si="15">IF(G14=0," ",TIMEVALUE(LEFT(G14,2)&amp;":"&amp;MID(G14,3,2)&amp;":"&amp;RIGHT(G14,2)))</f>
        <v xml:space="preserve"> </v>
      </c>
      <c r="I14" s="390"/>
      <c r="J14" s="389" t="str">
        <f t="shared" ref="J14:J17" si="16">IF(I14=0," ",TIMEVALUE(LEFT(I14,2)&amp;":"&amp;MID(I14,3,2)&amp;":"&amp;RIGHT(I14,2)))</f>
        <v xml:space="preserve"> </v>
      </c>
      <c r="K14" s="390"/>
      <c r="L14" s="389" t="str">
        <f t="shared" ref="L14:L17" si="17">IF(K14=0," ",TIMEVALUE(LEFT(K14,2)&amp;":"&amp;MID(K14,3,2)&amp;":"&amp;RIGHT(K14,2)))</f>
        <v xml:space="preserve"> </v>
      </c>
      <c r="M14" s="337"/>
      <c r="Q14" s="247"/>
    </row>
    <row r="15" spans="1:17" ht="49.9" customHeight="1">
      <c r="B15" s="414" t="s">
        <v>18</v>
      </c>
      <c r="C15" s="132"/>
      <c r="D15" s="389" t="str">
        <f t="shared" si="13"/>
        <v xml:space="preserve"> </v>
      </c>
      <c r="E15" s="390"/>
      <c r="F15" s="389" t="str">
        <f t="shared" si="14"/>
        <v xml:space="preserve"> </v>
      </c>
      <c r="G15" s="390"/>
      <c r="H15" s="389" t="str">
        <f t="shared" si="15"/>
        <v xml:space="preserve"> </v>
      </c>
      <c r="I15" s="390"/>
      <c r="J15" s="389" t="str">
        <f t="shared" si="16"/>
        <v xml:space="preserve"> </v>
      </c>
      <c r="K15" s="390"/>
      <c r="L15" s="389" t="str">
        <f t="shared" si="17"/>
        <v xml:space="preserve"> </v>
      </c>
      <c r="M15" s="337"/>
    </row>
    <row r="16" spans="1:17" ht="49.9" customHeight="1">
      <c r="B16" s="415" t="s">
        <v>13</v>
      </c>
      <c r="C16" s="133"/>
      <c r="D16" s="391" t="str">
        <f>IF(C17=0," ",$L$2)</f>
        <v xml:space="preserve"> </v>
      </c>
      <c r="E16" s="393"/>
      <c r="F16" s="391" t="str">
        <f t="shared" ref="F16" si="18">IF(E17=0," ",$L$2)</f>
        <v xml:space="preserve"> </v>
      </c>
      <c r="G16" s="393"/>
      <c r="H16" s="391" t="str">
        <f t="shared" ref="H16" si="19">IF(G17=0," ",$L$2)</f>
        <v xml:space="preserve"> </v>
      </c>
      <c r="I16" s="393"/>
      <c r="J16" s="391" t="str">
        <f t="shared" ref="J16" si="20">IF(I17=0," ",$L$2)</f>
        <v xml:space="preserve"> </v>
      </c>
      <c r="K16" s="393"/>
      <c r="L16" s="391" t="str">
        <f t="shared" ref="L16" si="21">IF(K17=0," ",$L$2)</f>
        <v xml:space="preserve"> </v>
      </c>
      <c r="M16" s="337"/>
    </row>
    <row r="17" spans="1:13" ht="49.9" customHeight="1">
      <c r="B17" s="414" t="s">
        <v>19</v>
      </c>
      <c r="C17" s="132"/>
      <c r="D17" s="389" t="str">
        <f t="shared" si="13"/>
        <v xml:space="preserve"> </v>
      </c>
      <c r="E17" s="390"/>
      <c r="F17" s="389" t="str">
        <f t="shared" si="14"/>
        <v xml:space="preserve"> </v>
      </c>
      <c r="G17" s="390"/>
      <c r="H17" s="389" t="str">
        <f t="shared" si="15"/>
        <v xml:space="preserve"> </v>
      </c>
      <c r="I17" s="390"/>
      <c r="J17" s="389" t="str">
        <f t="shared" si="16"/>
        <v xml:space="preserve"> </v>
      </c>
      <c r="K17" s="390"/>
      <c r="L17" s="389" t="str">
        <f t="shared" si="17"/>
        <v xml:space="preserve"> </v>
      </c>
      <c r="M17" s="337"/>
    </row>
    <row r="18" spans="1:13" ht="49.9" customHeight="1">
      <c r="B18" s="341"/>
      <c r="C18" s="277"/>
      <c r="D18" s="394"/>
      <c r="E18" s="395"/>
      <c r="F18" s="394"/>
      <c r="G18" s="395"/>
      <c r="H18" s="394"/>
      <c r="I18" s="395"/>
      <c r="J18" s="394"/>
      <c r="K18" s="395"/>
      <c r="L18" s="394"/>
      <c r="M18" s="342"/>
    </row>
    <row r="19" spans="1:13" ht="49.9" customHeight="1">
      <c r="B19" s="29" t="s">
        <v>21</v>
      </c>
      <c r="C19" s="115"/>
      <c r="D19" s="386"/>
      <c r="E19" s="392"/>
      <c r="F19" s="386"/>
      <c r="G19" s="392"/>
      <c r="H19" s="386"/>
      <c r="I19" s="392"/>
      <c r="J19" s="386"/>
      <c r="K19" s="392"/>
      <c r="L19" s="396"/>
      <c r="M19" s="28"/>
    </row>
    <row r="20" spans="1:13" ht="49.9" customHeight="1">
      <c r="A20" t="s">
        <v>911</v>
      </c>
      <c r="B20" s="29"/>
      <c r="C20" s="115"/>
      <c r="D20" s="386"/>
      <c r="E20" s="392"/>
      <c r="F20" s="386"/>
      <c r="G20" s="392"/>
      <c r="H20" s="386"/>
      <c r="I20" s="392"/>
      <c r="J20" s="386"/>
      <c r="K20" s="392"/>
      <c r="L20" s="396"/>
      <c r="M20" s="28"/>
    </row>
    <row r="21" spans="1:13" ht="49.9" customHeight="1">
      <c r="B21" s="430">
        <v>100</v>
      </c>
      <c r="C21" s="116"/>
      <c r="D21" s="384"/>
      <c r="E21" s="384"/>
      <c r="F21" s="384"/>
      <c r="G21" s="384"/>
      <c r="H21" s="384"/>
      <c r="I21" s="384"/>
      <c r="J21" s="384"/>
      <c r="K21" s="384"/>
      <c r="L21" s="384"/>
      <c r="M21" s="28"/>
    </row>
    <row r="22" spans="1:13" ht="49.9" customHeight="1">
      <c r="B22" s="430">
        <v>101</v>
      </c>
      <c r="C22" s="116"/>
      <c r="D22" s="384"/>
      <c r="E22" s="385"/>
      <c r="F22" s="384"/>
      <c r="G22" s="385"/>
      <c r="H22" s="384"/>
      <c r="I22" s="385"/>
      <c r="J22" s="384"/>
      <c r="K22" s="385"/>
      <c r="L22" s="384"/>
      <c r="M22" s="28"/>
    </row>
    <row r="23" spans="1:13" ht="49.9" customHeight="1">
      <c r="B23" s="430">
        <v>200</v>
      </c>
      <c r="C23" s="116"/>
      <c r="D23" s="384"/>
      <c r="E23" s="385"/>
      <c r="F23" s="384"/>
      <c r="G23" s="385"/>
      <c r="H23" s="384"/>
      <c r="I23" s="385"/>
      <c r="J23" s="384"/>
      <c r="K23" s="385"/>
      <c r="L23" s="384"/>
      <c r="M23" s="28"/>
    </row>
    <row r="24" spans="1:13" ht="49.9" customHeight="1">
      <c r="B24" s="430">
        <v>201</v>
      </c>
      <c r="C24" s="116"/>
      <c r="D24" s="384"/>
      <c r="E24" s="385"/>
      <c r="F24" s="384"/>
      <c r="G24" s="385"/>
      <c r="H24" s="384"/>
      <c r="I24" s="385"/>
      <c r="J24" s="384"/>
      <c r="K24" s="385"/>
      <c r="L24" s="384"/>
      <c r="M24" s="28"/>
    </row>
    <row r="25" spans="1:13" ht="49.9" customHeight="1">
      <c r="B25" s="430">
        <v>308</v>
      </c>
      <c r="C25" s="116"/>
      <c r="D25" s="384"/>
      <c r="E25" s="385"/>
      <c r="F25" s="384"/>
      <c r="G25" s="385"/>
      <c r="H25" s="384"/>
      <c r="I25" s="385"/>
      <c r="J25" s="384"/>
      <c r="K25" s="385"/>
      <c r="L25" s="384"/>
      <c r="M25" s="28"/>
    </row>
    <row r="26" spans="1:13" ht="49.9" customHeight="1">
      <c r="B26" s="431" t="s">
        <v>24</v>
      </c>
      <c r="C26" s="117"/>
      <c r="D26" s="384"/>
      <c r="E26" s="385"/>
      <c r="F26" s="384" t="str">
        <f>IF(F8=0," ","0")</f>
        <v xml:space="preserve"> </v>
      </c>
      <c r="G26" s="385"/>
      <c r="H26" s="384" t="str">
        <f>IF(H8=0," ","0")</f>
        <v xml:space="preserve"> </v>
      </c>
      <c r="I26" s="385"/>
      <c r="J26" s="384" t="str">
        <f>IF(J8=0," ","0")</f>
        <v xml:space="preserve"> </v>
      </c>
      <c r="K26" s="385"/>
      <c r="L26" s="384" t="str">
        <f>IF(L8=0," ","0")</f>
        <v xml:space="preserve"> </v>
      </c>
      <c r="M26" s="28"/>
    </row>
    <row r="27" spans="1:13" ht="49.9" customHeight="1" thickBot="1">
      <c r="B27" s="432" t="s">
        <v>25</v>
      </c>
      <c r="C27" s="118"/>
      <c r="D27" s="384"/>
      <c r="E27" s="385"/>
      <c r="F27" s="384" t="str">
        <f>IF(F8=0," ","0")</f>
        <v xml:space="preserve"> </v>
      </c>
      <c r="G27" s="385"/>
      <c r="H27" s="384" t="str">
        <f>IF(H8=0," ","0")</f>
        <v xml:space="preserve"> </v>
      </c>
      <c r="I27" s="385"/>
      <c r="J27" s="384" t="str">
        <f>IF(J8=0," ","0")</f>
        <v xml:space="preserve"> </v>
      </c>
      <c r="K27" s="385"/>
      <c r="L27" s="384" t="str">
        <f>IF(L8=0," ","0")</f>
        <v xml:space="preserve"> </v>
      </c>
      <c r="M27" s="28"/>
    </row>
    <row r="28" spans="1:13" ht="49.9" customHeight="1" thickTop="1" thickBot="1">
      <c r="B28" s="433" t="s">
        <v>923</v>
      </c>
      <c r="C28" s="119"/>
      <c r="D28" s="397">
        <f>SUM(D21:D27)</f>
        <v>0</v>
      </c>
      <c r="E28" s="398"/>
      <c r="F28" s="397">
        <f>SUM(F21:F27)</f>
        <v>0</v>
      </c>
      <c r="G28" s="398"/>
      <c r="H28" s="397">
        <f>SUM(H21:H27)</f>
        <v>0</v>
      </c>
      <c r="I28" s="398"/>
      <c r="J28" s="397">
        <f>SUM(J21:J27)</f>
        <v>0</v>
      </c>
      <c r="K28" s="399"/>
      <c r="L28" s="400">
        <f>SUM(L21:L27)</f>
        <v>0</v>
      </c>
      <c r="M28" s="28"/>
    </row>
    <row r="29" spans="1:13" ht="49.9" customHeight="1" thickTop="1" thickBot="1">
      <c r="B29" s="433" t="s">
        <v>924</v>
      </c>
      <c r="C29" s="119"/>
      <c r="D29" s="397">
        <f>D28</f>
        <v>0</v>
      </c>
      <c r="E29" s="398"/>
      <c r="F29" s="397">
        <f>D29+F28</f>
        <v>0</v>
      </c>
      <c r="G29" s="398"/>
      <c r="H29" s="397">
        <f>F29+H28</f>
        <v>0</v>
      </c>
      <c r="I29" s="398"/>
      <c r="J29" s="397">
        <f>J28+H29</f>
        <v>0</v>
      </c>
      <c r="K29" s="399"/>
      <c r="L29" s="400">
        <f>L28+J29</f>
        <v>0</v>
      </c>
      <c r="M29" s="130"/>
    </row>
    <row r="30" spans="1:13" ht="49.9" customHeight="1" thickTop="1" thickBot="1">
      <c r="B30" s="434" t="s">
        <v>925</v>
      </c>
      <c r="C30" s="120"/>
      <c r="D30" s="401"/>
      <c r="E30" s="402"/>
      <c r="F30" s="401"/>
      <c r="G30" s="398"/>
      <c r="H30" s="401"/>
      <c r="I30" s="402"/>
      <c r="J30" s="401"/>
      <c r="K30" s="403"/>
      <c r="L30" s="404"/>
      <c r="M30" s="28"/>
    </row>
    <row r="31" spans="1:13" ht="49.9" customHeight="1" thickTop="1" thickBot="1">
      <c r="B31" s="434" t="s">
        <v>926</v>
      </c>
      <c r="C31" s="120"/>
      <c r="D31" s="401"/>
      <c r="E31" s="402"/>
      <c r="F31" s="401"/>
      <c r="G31" s="402"/>
      <c r="H31" s="401"/>
      <c r="I31" s="402"/>
      <c r="J31" s="401"/>
      <c r="K31" s="403"/>
      <c r="L31" s="404"/>
      <c r="M31" s="131" t="s">
        <v>679</v>
      </c>
    </row>
    <row r="32" spans="1:13" ht="49.9" customHeight="1" thickTop="1">
      <c r="B32" s="48"/>
      <c r="J32" s="14"/>
      <c r="K32" s="2" t="s">
        <v>30</v>
      </c>
      <c r="M32" s="28" t="s">
        <v>486</v>
      </c>
    </row>
    <row r="33" spans="2:13" ht="49.9" customHeight="1">
      <c r="B33" s="48"/>
      <c r="J33" s="49" t="s">
        <v>31</v>
      </c>
      <c r="M33" s="28"/>
    </row>
    <row r="34" spans="2:13" ht="49.9" customHeight="1">
      <c r="B34" s="417" t="s">
        <v>32</v>
      </c>
      <c r="C34" s="121"/>
      <c r="D34" t="s">
        <v>33</v>
      </c>
      <c r="M34" s="28"/>
    </row>
    <row r="35" spans="2:13" ht="49.9" customHeight="1">
      <c r="B35" s="435" t="s">
        <v>34</v>
      </c>
      <c r="C35" s="122"/>
      <c r="D35" s="405"/>
      <c r="E35" s="406"/>
      <c r="F35" s="405"/>
      <c r="G35" s="406"/>
      <c r="H35" s="405"/>
      <c r="I35" s="406"/>
      <c r="J35" s="405"/>
      <c r="K35" s="406"/>
      <c r="L35" s="405"/>
      <c r="M35" s="28"/>
    </row>
    <row r="36" spans="2:13" ht="49.9" customHeight="1">
      <c r="B36" s="435" t="s">
        <v>35</v>
      </c>
      <c r="C36" s="122"/>
      <c r="D36" s="405"/>
      <c r="E36" s="406"/>
      <c r="F36" s="405"/>
      <c r="G36" s="406"/>
      <c r="H36" s="405"/>
      <c r="I36" s="406"/>
      <c r="J36" s="405"/>
      <c r="K36" s="406"/>
      <c r="L36" s="405"/>
      <c r="M36" s="53"/>
    </row>
    <row r="37" spans="2:13" ht="49.9" customHeight="1">
      <c r="B37" s="435" t="s">
        <v>36</v>
      </c>
      <c r="C37" s="122"/>
      <c r="D37" s="405"/>
      <c r="E37" s="406"/>
      <c r="F37" s="405"/>
      <c r="G37" s="406"/>
      <c r="H37" s="405"/>
      <c r="I37" s="406"/>
      <c r="J37" s="405"/>
      <c r="K37" s="406"/>
      <c r="L37" s="405"/>
      <c r="M37" s="53"/>
    </row>
    <row r="38" spans="2:13" ht="49.9" customHeight="1">
      <c r="B38" s="435"/>
      <c r="C38" s="122"/>
      <c r="D38" s="405"/>
      <c r="E38" s="406"/>
      <c r="F38" s="407"/>
      <c r="G38" s="408"/>
      <c r="H38" s="405"/>
      <c r="I38" s="406"/>
      <c r="J38" s="405"/>
      <c r="K38" s="406"/>
      <c r="L38" s="405"/>
      <c r="M38" s="53"/>
    </row>
    <row r="39" spans="2:13" ht="49.9" customHeight="1">
      <c r="B39" s="435" t="s">
        <v>37</v>
      </c>
      <c r="C39" s="122"/>
      <c r="D39" s="405"/>
      <c r="E39" s="406"/>
      <c r="F39" s="405"/>
      <c r="G39" s="406"/>
      <c r="H39" s="405"/>
      <c r="I39" s="406"/>
      <c r="J39" s="405"/>
      <c r="K39" s="406"/>
      <c r="L39" s="405"/>
      <c r="M39" s="53"/>
    </row>
    <row r="40" spans="2:13" ht="49.9" customHeight="1">
      <c r="B40" s="435" t="s">
        <v>38</v>
      </c>
      <c r="C40" s="122"/>
      <c r="D40" s="405"/>
      <c r="E40" s="406"/>
      <c r="F40" s="405"/>
      <c r="G40" s="406"/>
      <c r="H40" s="405"/>
      <c r="I40" s="406"/>
      <c r="J40" s="405"/>
      <c r="K40" s="406"/>
      <c r="L40" s="405"/>
      <c r="M40" s="53"/>
    </row>
    <row r="41" spans="2:13" ht="49.9" customHeight="1">
      <c r="B41" s="435" t="s">
        <v>39</v>
      </c>
      <c r="C41" s="122"/>
      <c r="D41" s="405"/>
      <c r="E41" s="406"/>
      <c r="F41" s="405"/>
      <c r="G41" s="406"/>
      <c r="H41" s="405"/>
      <c r="I41" s="406"/>
      <c r="J41" s="405"/>
      <c r="K41" s="406"/>
      <c r="L41" s="405"/>
      <c r="M41" s="53"/>
    </row>
    <row r="42" spans="2:13" ht="49.9" customHeight="1">
      <c r="B42" s="436" t="s">
        <v>40</v>
      </c>
      <c r="C42" s="123"/>
      <c r="D42" s="34"/>
      <c r="E42" s="259"/>
      <c r="H42" s="34"/>
      <c r="I42" s="259"/>
      <c r="J42" s="34"/>
      <c r="K42" s="259"/>
      <c r="L42" s="34"/>
      <c r="M42" s="53"/>
    </row>
    <row r="43" spans="2:13" ht="49.9" customHeight="1">
      <c r="B43" s="48"/>
      <c r="D43" s="34"/>
      <c r="E43" s="259"/>
      <c r="F43" s="34"/>
      <c r="G43" s="259"/>
      <c r="H43" s="34"/>
      <c r="I43" s="259"/>
      <c r="J43" s="34"/>
      <c r="K43" s="259"/>
      <c r="L43" s="34"/>
      <c r="M43" s="53"/>
    </row>
    <row r="44" spans="2:13" ht="49.9" customHeight="1">
      <c r="B44" s="419" t="s">
        <v>41</v>
      </c>
      <c r="C44" s="121"/>
      <c r="D44" s="55"/>
      <c r="E44" s="260"/>
      <c r="F44" s="34"/>
      <c r="G44" s="259"/>
      <c r="H44" s="34"/>
      <c r="I44" s="259"/>
      <c r="J44" s="428" t="s">
        <v>42</v>
      </c>
      <c r="K44" s="260"/>
      <c r="L44" s="34"/>
      <c r="M44" s="53"/>
    </row>
    <row r="45" spans="2:13" ht="49.9" customHeight="1">
      <c r="B45" s="419" t="s">
        <v>43</v>
      </c>
      <c r="C45" s="124"/>
      <c r="D45" s="425"/>
      <c r="E45" s="426"/>
      <c r="F45" s="427" t="s">
        <v>44</v>
      </c>
      <c r="G45" s="259"/>
      <c r="H45" s="34">
        <f>M30*8</f>
        <v>0</v>
      </c>
      <c r="I45" s="259"/>
      <c r="J45" s="429" t="s">
        <v>45</v>
      </c>
      <c r="M45" s="53"/>
    </row>
    <row r="46" spans="2:13" ht="49.9" customHeight="1">
      <c r="B46" s="419" t="s">
        <v>46</v>
      </c>
      <c r="C46" s="124"/>
      <c r="D46" s="425" t="s">
        <v>47</v>
      </c>
      <c r="E46" s="426"/>
      <c r="F46" s="427" t="s">
        <v>44</v>
      </c>
      <c r="G46" s="259"/>
      <c r="H46" s="34">
        <f>F47*8</f>
        <v>0</v>
      </c>
      <c r="I46" s="259"/>
      <c r="J46" s="429" t="s">
        <v>48</v>
      </c>
      <c r="M46" s="53"/>
    </row>
    <row r="47" spans="2:13" ht="49.9" customHeight="1">
      <c r="B47" s="420" t="s">
        <v>49</v>
      </c>
      <c r="D47" s="34"/>
      <c r="E47" s="259"/>
      <c r="F47" s="58"/>
      <c r="G47" s="268"/>
      <c r="H47" s="34"/>
      <c r="I47" s="259"/>
      <c r="J47" s="34"/>
      <c r="K47" s="259"/>
      <c r="L47" s="34"/>
      <c r="M47" s="53"/>
    </row>
    <row r="48" spans="2:13" ht="49.9" customHeight="1">
      <c r="B48" s="420"/>
      <c r="D48" s="55"/>
      <c r="E48" s="260"/>
      <c r="F48" s="34"/>
      <c r="G48" s="259"/>
      <c r="H48" s="34"/>
      <c r="I48" s="259"/>
      <c r="J48" s="34"/>
      <c r="K48" s="259"/>
      <c r="L48" s="34"/>
      <c r="M48" s="53"/>
    </row>
    <row r="49" spans="2:13" ht="49.9" customHeight="1" thickBot="1">
      <c r="B49" s="421" t="s">
        <v>50</v>
      </c>
      <c r="C49" s="125"/>
      <c r="D49" s="60"/>
      <c r="E49" s="261"/>
      <c r="F49" s="34"/>
      <c r="G49" s="259"/>
      <c r="H49" s="60"/>
      <c r="I49" s="261"/>
      <c r="J49" s="60"/>
      <c r="K49" s="261"/>
      <c r="L49" s="60"/>
      <c r="M49" s="53"/>
    </row>
    <row r="50" spans="2:13" ht="49.9" customHeight="1" thickBot="1">
      <c r="B50" s="422" t="s">
        <v>921</v>
      </c>
      <c r="C50" s="124"/>
      <c r="D50" s="409"/>
      <c r="E50" s="410"/>
      <c r="F50" s="409"/>
      <c r="G50" s="410"/>
      <c r="H50" s="409"/>
      <c r="I50" s="410"/>
      <c r="J50" s="409"/>
      <c r="K50" s="410"/>
      <c r="L50" s="409"/>
      <c r="M50" s="53"/>
    </row>
    <row r="51" spans="2:13" ht="49.9" customHeight="1" thickBot="1">
      <c r="B51" s="422" t="s">
        <v>922</v>
      </c>
      <c r="C51" s="124"/>
      <c r="D51" s="409"/>
      <c r="E51" s="410"/>
      <c r="F51" s="409"/>
      <c r="G51" s="410"/>
      <c r="H51" s="409"/>
      <c r="I51" s="410"/>
      <c r="J51" s="409"/>
      <c r="K51" s="410"/>
      <c r="L51" s="409"/>
      <c r="M51" s="53"/>
    </row>
    <row r="52" spans="2:13" ht="49.9" customHeight="1">
      <c r="B52" s="423" t="s">
        <v>53</v>
      </c>
      <c r="C52" s="126"/>
      <c r="D52" s="34"/>
      <c r="E52" s="259"/>
      <c r="J52" s="34"/>
      <c r="K52" s="259"/>
      <c r="L52" s="34"/>
      <c r="M52" s="53"/>
    </row>
    <row r="53" spans="2:13" ht="49.9" customHeight="1">
      <c r="B53" s="420" t="s">
        <v>54</v>
      </c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49.9" customHeight="1">
      <c r="B54" s="420"/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 ht="49.9" customHeight="1" thickBot="1">
      <c r="B55" s="424"/>
      <c r="C55" s="68"/>
      <c r="D55" s="68"/>
      <c r="E55" s="264"/>
      <c r="F55" s="68"/>
      <c r="G55" s="264"/>
      <c r="H55" s="68"/>
      <c r="I55" s="264"/>
      <c r="J55" s="68"/>
      <c r="K55" s="264"/>
      <c r="L55" s="68"/>
      <c r="M55" s="98"/>
    </row>
    <row r="56" spans="2:13" ht="15.75" thickTop="1"/>
  </sheetData>
  <mergeCells count="2">
    <mergeCell ref="B1:M1"/>
    <mergeCell ref="H2:J2"/>
  </mergeCells>
  <dataValidations count="8">
    <dataValidation type="list" errorStyle="warning" operator="equal" allowBlank="1" showErrorMessage="1" sqref="D8:L8" xr:uid="{00000000-0002-0000-0500-000000000000}">
      <formula1>"17,,399,671,1686,1640"</formula1>
    </dataValidation>
    <dataValidation type="list" errorStyle="information" operator="equal" allowBlank="1" showErrorMessage="1" sqref="D36:L36" xr:uid="{00000000-0002-0000-0500-000001000000}">
      <formula1>"Harold Boettcher,Gene Ezzell,Rob Grau,Roger Koss,Gray Lackey,Michael S MacLean,Joe Mills,John F Morck,Ray Albers"</formula1>
    </dataValidation>
    <dataValidation type="list" errorStyle="information" operator="equal" allowBlank="1" showErrorMessage="1" sqref="D37:L37" xr:uid="{00000000-0002-0000-0500-000002000000}">
      <formula1>"Donald Marshall,Charles Stirewalt,Chris Tilley,John Tredway,Victor Varney"</formula1>
    </dataValidation>
    <dataValidation errorStyle="information" allowBlank="1" showInputMessage="1" showErrorMessage="1" sqref="D42:E42" xr:uid="{00000000-0002-0000-0500-000003000000}"/>
    <dataValidation type="list" errorStyle="information" operator="equal" allowBlank="1" showErrorMessage="1" sqref="D41:L41" xr:uid="{00000000-0002-0000-0500-000004000000}">
      <formula1>"Dennis Winchell, Art Kotz, Harold BoettcherArt Kotz, Rob Grau,Joe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40:L40" xr:uid="{00000000-0002-0000-0500-000005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39:L39" xr:uid="{00000000-0002-0000-0500-000006000000}">
      <formula1>"Chris R Boli,Jay Horn, Nathan DeWitt"</formula1>
    </dataValidation>
    <dataValidation type="list" errorStyle="information" operator="equal" allowBlank="1" showErrorMessage="1" sqref="D35:L35" xr:uid="{00000000-0002-0000-0500-000007000000}">
      <formula1>"Ted Dunn,Richard Gray,Billy Rueckert, Victor Varney"</formula1>
    </dataValidation>
  </dataValidations>
  <pageMargins left="0.7" right="0.7" top="0.75" bottom="0.75" header="0.3" footer="0.3"/>
  <pageSetup scale="24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Check Names" prompt="_x000a__x000a_" xr:uid="{1BE57FAB-085A-4AF5-9B1E-0649B56C8F43}">
          <x14:formula1>
            <xm:f>DATA_Lists!$X$4:$X$219</xm:f>
          </x14:formula1>
          <xm:sqref>M32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2">
    <pageSetUpPr fitToPage="1"/>
  </sheetPr>
  <dimension ref="A1:Q56"/>
  <sheetViews>
    <sheetView workbookViewId="0"/>
  </sheetViews>
  <sheetFormatPr defaultRowHeight="15"/>
  <cols>
    <col min="1" max="1" width="3.28515625" customWidth="1"/>
    <col min="2" max="2" width="50.7109375" customWidth="1"/>
    <col min="3" max="3" width="2.28515625" customWidth="1"/>
    <col min="4" max="4" width="50.7109375" customWidth="1"/>
    <col min="5" max="5" width="2.140625" style="14" customWidth="1"/>
    <col min="6" max="6" width="50.7109375" customWidth="1"/>
    <col min="7" max="7" width="2.140625" style="14" customWidth="1"/>
    <col min="8" max="8" width="50.7109375" customWidth="1"/>
    <col min="9" max="9" width="1.7109375" style="14" customWidth="1"/>
    <col min="10" max="10" width="50.7109375" customWidth="1"/>
    <col min="11" max="11" width="2.140625" style="14" customWidth="1"/>
    <col min="12" max="12" width="50.7109375" customWidth="1"/>
    <col min="13" max="13" width="20.7109375" customWidth="1"/>
    <col min="14" max="14" width="1.5703125" customWidth="1"/>
    <col min="15" max="15" width="23.28515625" customWidth="1"/>
    <col min="16" max="1030" width="11.7109375" customWidth="1"/>
  </cols>
  <sheetData>
    <row r="1" spans="1:17" ht="55.9" customHeight="1" thickTop="1">
      <c r="B1" s="501" t="s">
        <v>3</v>
      </c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</row>
    <row r="2" spans="1:17" ht="49.9" customHeight="1">
      <c r="B2" s="411" t="s">
        <v>4</v>
      </c>
      <c r="C2" s="110"/>
      <c r="D2" s="239"/>
      <c r="E2" s="250"/>
      <c r="F2" s="6" t="s">
        <v>5</v>
      </c>
      <c r="G2" s="265"/>
      <c r="H2" s="502"/>
      <c r="I2" s="502"/>
      <c r="J2" s="502"/>
      <c r="K2" s="271"/>
      <c r="L2" s="99" t="s">
        <v>7</v>
      </c>
      <c r="M2" s="8" t="s">
        <v>6</v>
      </c>
    </row>
    <row r="3" spans="1:17" ht="49.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438" t="str">
        <f>IF(H2="","",INDEX('2023_Trains'!B7:D59,MATCH(H2,'2023_Trains'!C7:C59,0),1))</f>
        <v/>
      </c>
    </row>
    <row r="4" spans="1:17" ht="49.9" customHeight="1">
      <c r="B4" s="5"/>
      <c r="C4" s="110"/>
      <c r="D4" s="437"/>
      <c r="E4" s="251"/>
      <c r="F4" s="102"/>
      <c r="G4" s="266"/>
      <c r="H4" s="396" t="str">
        <f>IF(H2=0," ",VLOOKUP(H2,'2023_Trains'!C9:N62,12,))</f>
        <v xml:space="preserve"> </v>
      </c>
      <c r="I4" s="270"/>
      <c r="J4" s="246"/>
      <c r="K4" s="273"/>
      <c r="L4" s="35"/>
      <c r="M4" s="108"/>
    </row>
    <row r="5" spans="1:17" ht="49.9" customHeight="1">
      <c r="B5" s="412" t="s">
        <v>917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49.9" customHeight="1">
      <c r="A6" s="14"/>
      <c r="B6" s="413" t="s">
        <v>918</v>
      </c>
      <c r="C6" s="112"/>
      <c r="D6" s="381" t="str">
        <f>IF($H$2=0," ",IF(VLOOKUP($H$2,'2023_Trains'!$C$7:$N$63,4)=0," ",VLOOKUP($H$2,'2023_Trains'!$C$7:$N$63,4,FALSE)))</f>
        <v xml:space="preserve"> </v>
      </c>
      <c r="E6" s="382"/>
      <c r="F6" s="381" t="str">
        <f>IF($H$2=0," ",IF(VLOOKUP($H$2,'2023_Trains'!$C$7:$N$63,5)=0," ",VLOOKUP($H$2,'2023_Trains'!$C$7:$N$63,5,FALSE)))</f>
        <v xml:space="preserve"> </v>
      </c>
      <c r="G6" s="382"/>
      <c r="H6" s="381" t="str">
        <f>IF($H$2=0," ",IF(VLOOKUP($H$2,'2023_Trains'!$C$7:$N$63,6)=0," ",VLOOKUP($H$2,'2023_Trains'!$C$7:$N$63,6,FALSE)))</f>
        <v xml:space="preserve"> </v>
      </c>
      <c r="I6" s="382"/>
      <c r="J6" s="381" t="str">
        <f>IF($H$2=0," ",IF(VLOOKUP($H$2,'2023_Trains'!$C$7:$N$63,7)=0," ",VLOOKUP($H$2,'2023_Trains'!$C$7:$N$63,7,FALSE)))</f>
        <v xml:space="preserve"> </v>
      </c>
      <c r="K6" s="382"/>
      <c r="L6" s="381" t="str">
        <f>IF($H$2=0," ",IF(VLOOKUP($H$2,'2023_Trains'!$C$7:$N$63,8)=0," ",VLOOKUP($H$2,'2023_Trains'!$C$7:$N$63,8,FALSE)))</f>
        <v xml:space="preserve"> </v>
      </c>
      <c r="M6" s="26"/>
      <c r="N6" s="14"/>
    </row>
    <row r="7" spans="1:17" ht="49.9" customHeight="1">
      <c r="A7" s="14"/>
      <c r="B7" s="18" t="s">
        <v>919</v>
      </c>
      <c r="C7" s="113"/>
      <c r="D7" s="383" t="str">
        <f>IF(D6=" "," ",VALUE(D6))</f>
        <v xml:space="preserve"> </v>
      </c>
      <c r="E7" s="382"/>
      <c r="F7" s="383" t="str">
        <f>IF(F6=" "," ",VALUE(F6))</f>
        <v xml:space="preserve"> </v>
      </c>
      <c r="G7" s="382"/>
      <c r="H7" s="383" t="str">
        <f t="shared" ref="H7:L7" si="0">IF(H6=" "," ",VALUE(H6))</f>
        <v xml:space="preserve"> </v>
      </c>
      <c r="I7" s="382"/>
      <c r="J7" s="383" t="str">
        <f t="shared" si="0"/>
        <v xml:space="preserve"> </v>
      </c>
      <c r="K7" s="382"/>
      <c r="L7" s="383" t="str">
        <f t="shared" si="0"/>
        <v xml:space="preserve"> </v>
      </c>
      <c r="M7" s="330"/>
      <c r="N7" s="14"/>
      <c r="O7" s="282"/>
    </row>
    <row r="8" spans="1:17" ht="49.9" customHeight="1">
      <c r="B8" s="18" t="s">
        <v>920</v>
      </c>
      <c r="C8" s="113"/>
      <c r="D8" s="384"/>
      <c r="E8" s="385"/>
      <c r="F8" s="384"/>
      <c r="G8" s="385"/>
      <c r="H8" s="384"/>
      <c r="I8" s="385"/>
      <c r="J8" s="384"/>
      <c r="K8" s="385"/>
      <c r="L8" s="384"/>
      <c r="M8" s="20"/>
    </row>
    <row r="9" spans="1:17" ht="49.9" customHeight="1">
      <c r="B9" s="23"/>
      <c r="C9" s="114"/>
      <c r="D9" s="386"/>
      <c r="E9" s="387"/>
      <c r="F9" s="388"/>
      <c r="G9" s="387"/>
      <c r="H9" s="388"/>
      <c r="I9" s="387"/>
      <c r="J9" s="388"/>
      <c r="K9" s="387"/>
      <c r="L9" s="388"/>
      <c r="M9" s="20"/>
    </row>
    <row r="10" spans="1:17" ht="49.9" customHeight="1">
      <c r="B10" s="414" t="s">
        <v>12</v>
      </c>
      <c r="C10" s="132"/>
      <c r="D10" s="389" t="str">
        <f t="shared" ref="D10:F12" si="1">IF(C10=0," ",TIMEVALUE(LEFT(C10,2)&amp;":"&amp;MID(C10,3,2)&amp;":"&amp;RIGHT(C10,2)))</f>
        <v xml:space="preserve"> </v>
      </c>
      <c r="E10" s="390"/>
      <c r="F10" s="389" t="str">
        <f t="shared" si="1"/>
        <v xml:space="preserve"> </v>
      </c>
      <c r="G10" s="390"/>
      <c r="H10" s="389" t="str">
        <f t="shared" ref="H10" si="2">IF(G10=0," ",TIMEVALUE(LEFT(G10,2)&amp;":"&amp;MID(G10,3,2)&amp;":"&amp;RIGHT(G10,2)))</f>
        <v xml:space="preserve"> </v>
      </c>
      <c r="I10" s="390"/>
      <c r="J10" s="389" t="str">
        <f t="shared" ref="J10" si="3">IF(I10=0," ",TIMEVALUE(LEFT(I10,2)&amp;":"&amp;MID(I10,3,2)&amp;":"&amp;RIGHT(I10,2)))</f>
        <v xml:space="preserve"> </v>
      </c>
      <c r="K10" s="390"/>
      <c r="L10" s="389" t="str">
        <f t="shared" ref="L10" si="4">IF(K10=0," ",TIMEVALUE(LEFT(K10,2)&amp;":"&amp;MID(K10,3,2)&amp;":"&amp;RIGHT(K10,2)))</f>
        <v xml:space="preserve"> </v>
      </c>
      <c r="M10" s="337"/>
    </row>
    <row r="11" spans="1:17" ht="49.9" customHeight="1">
      <c r="B11" s="415" t="s">
        <v>13</v>
      </c>
      <c r="C11" s="248"/>
      <c r="D11" s="439" t="str">
        <f>IF(C12=0," ",$L$2)</f>
        <v xml:space="preserve"> </v>
      </c>
      <c r="E11" s="439"/>
      <c r="F11" s="439" t="str">
        <f t="shared" ref="F11" si="5">IF(E12=0," ",$L$2)</f>
        <v xml:space="preserve"> </v>
      </c>
      <c r="G11" s="439"/>
      <c r="H11" s="439" t="str">
        <f t="shared" ref="H11" si="6">IF(G12=0," ",$L$2)</f>
        <v xml:space="preserve"> </v>
      </c>
      <c r="I11" s="439"/>
      <c r="J11" s="439" t="str">
        <f t="shared" ref="J11" si="7">IF(I12=0," ",$L$2)</f>
        <v xml:space="preserve"> </v>
      </c>
      <c r="K11" s="439"/>
      <c r="L11" s="439" t="str">
        <f t="shared" ref="L11" si="8">IF(K12=0," ",$L$2)</f>
        <v xml:space="preserve"> </v>
      </c>
      <c r="M11" s="337"/>
      <c r="O11" s="245"/>
    </row>
    <row r="12" spans="1:17" ht="49.9" customHeight="1">
      <c r="B12" s="414" t="s">
        <v>14</v>
      </c>
      <c r="C12" s="132"/>
      <c r="D12" s="389" t="str">
        <f t="shared" si="1"/>
        <v xml:space="preserve"> </v>
      </c>
      <c r="E12" s="390"/>
      <c r="F12" s="389" t="str">
        <f t="shared" ref="F12" si="9">IF(E12=0," ",TIMEVALUE(LEFT(E12,2)&amp;":"&amp;MID(E12,3,2)&amp;":"&amp;RIGHT(E12,2)))</f>
        <v xml:space="preserve"> </v>
      </c>
      <c r="G12" s="390"/>
      <c r="H12" s="389" t="str">
        <f t="shared" ref="H12" si="10">IF(G12=0," ",TIMEVALUE(LEFT(G12,2)&amp;":"&amp;MID(G12,3,2)&amp;":"&amp;RIGHT(G12,2)))</f>
        <v xml:space="preserve"> </v>
      </c>
      <c r="I12" s="390"/>
      <c r="J12" s="389" t="str">
        <f t="shared" ref="J12" si="11">IF(I12=0," ",TIMEVALUE(LEFT(I12,2)&amp;":"&amp;MID(I12,3,2)&amp;":"&amp;RIGHT(I12,2)))</f>
        <v xml:space="preserve"> </v>
      </c>
      <c r="K12" s="390"/>
      <c r="L12" s="389" t="str">
        <f t="shared" ref="L12" si="12">IF(K12=0," ",TIMEVALUE(LEFT(K12,2)&amp;":"&amp;MID(K12,3,2)&amp;":"&amp;RIGHT(K12,2)))</f>
        <v xml:space="preserve"> </v>
      </c>
      <c r="M12" s="337"/>
      <c r="O12" s="301"/>
    </row>
    <row r="13" spans="1:17" ht="49.9" customHeight="1">
      <c r="B13" s="414" t="s">
        <v>16</v>
      </c>
      <c r="C13" s="132"/>
      <c r="D13" s="389" t="str">
        <f>IF(C13=0," ",TIMEVALUE(LEFT(C13,2)&amp;":"&amp;MID(C13,3,2)&amp;":"&amp;RIGHT(C13,2)))</f>
        <v xml:space="preserve"> </v>
      </c>
      <c r="E13" s="393"/>
      <c r="F13" s="389" t="str">
        <f>IF(E13=0," ",TIMEVALUE(LEFT(E13,2)&amp;":"&amp;MID(E13,3,2)&amp;":"&amp;RIGHT(E13,2)))</f>
        <v xml:space="preserve"> </v>
      </c>
      <c r="G13" s="393"/>
      <c r="H13" s="389" t="str">
        <f>IF(G13=0," ",TIMEVALUE(LEFT(G13,2)&amp;":"&amp;MID(G13,3,2)&amp;":"&amp;RIGHT(G13,2)))</f>
        <v xml:space="preserve"> </v>
      </c>
      <c r="I13" s="393"/>
      <c r="J13" s="389" t="str">
        <f>IF(I13=0," ",TIMEVALUE(LEFT(I13,2)&amp;":"&amp;MID(I13,3,2)&amp;":"&amp;RIGHT(I13,2)))</f>
        <v xml:space="preserve"> </v>
      </c>
      <c r="K13" s="393"/>
      <c r="L13" s="389" t="str">
        <f>IF(K13=0," ",TIMEVALUE(LEFT(K13,2)&amp;":"&amp;MID(K13,3,2)&amp;":"&amp;RIGHT(K13,2)))</f>
        <v xml:space="preserve"> </v>
      </c>
      <c r="M13" s="337" t="s">
        <v>15</v>
      </c>
    </row>
    <row r="14" spans="1:17" ht="49.9" customHeight="1">
      <c r="B14" s="414" t="s">
        <v>17</v>
      </c>
      <c r="C14" s="132"/>
      <c r="D14" s="389" t="str">
        <f t="shared" ref="D14:D17" si="13">IF(C14=0," ",TIMEVALUE(LEFT(C14,2)&amp;":"&amp;MID(C14,3,2)&amp;":"&amp;RIGHT(C14,2)))</f>
        <v xml:space="preserve"> </v>
      </c>
      <c r="E14" s="390"/>
      <c r="F14" s="389" t="str">
        <f t="shared" ref="F14:F17" si="14">IF(E14=0," ",TIMEVALUE(LEFT(E14,2)&amp;":"&amp;MID(E14,3,2)&amp;":"&amp;RIGHT(E14,2)))</f>
        <v xml:space="preserve"> </v>
      </c>
      <c r="G14" s="390"/>
      <c r="H14" s="389" t="str">
        <f t="shared" ref="H14:H17" si="15">IF(G14=0," ",TIMEVALUE(LEFT(G14,2)&amp;":"&amp;MID(G14,3,2)&amp;":"&amp;RIGHT(G14,2)))</f>
        <v xml:space="preserve"> </v>
      </c>
      <c r="I14" s="390"/>
      <c r="J14" s="389" t="str">
        <f t="shared" ref="J14:J17" si="16">IF(I14=0," ",TIMEVALUE(LEFT(I14,2)&amp;":"&amp;MID(I14,3,2)&amp;":"&amp;RIGHT(I14,2)))</f>
        <v xml:space="preserve"> </v>
      </c>
      <c r="K14" s="390"/>
      <c r="L14" s="389" t="str">
        <f t="shared" ref="L14:L17" si="17">IF(K14=0," ",TIMEVALUE(LEFT(K14,2)&amp;":"&amp;MID(K14,3,2)&amp;":"&amp;RIGHT(K14,2)))</f>
        <v xml:space="preserve"> </v>
      </c>
      <c r="M14" s="337"/>
      <c r="Q14" s="247"/>
    </row>
    <row r="15" spans="1:17" ht="49.9" customHeight="1">
      <c r="B15" s="414" t="s">
        <v>18</v>
      </c>
      <c r="C15" s="132"/>
      <c r="D15" s="389" t="str">
        <f t="shared" si="13"/>
        <v xml:space="preserve"> </v>
      </c>
      <c r="E15" s="390"/>
      <c r="F15" s="389" t="str">
        <f t="shared" si="14"/>
        <v xml:space="preserve"> </v>
      </c>
      <c r="G15" s="390"/>
      <c r="H15" s="389" t="str">
        <f t="shared" si="15"/>
        <v xml:space="preserve"> </v>
      </c>
      <c r="I15" s="390"/>
      <c r="J15" s="389" t="str">
        <f t="shared" si="16"/>
        <v xml:space="preserve"> </v>
      </c>
      <c r="K15" s="390"/>
      <c r="L15" s="389" t="str">
        <f t="shared" si="17"/>
        <v xml:space="preserve"> </v>
      </c>
      <c r="M15" s="337"/>
    </row>
    <row r="16" spans="1:17" ht="49.9" customHeight="1">
      <c r="B16" s="415" t="s">
        <v>13</v>
      </c>
      <c r="C16" s="133"/>
      <c r="D16" s="439" t="str">
        <f>IF(C17=0," ",$L$2)</f>
        <v xml:space="preserve"> </v>
      </c>
      <c r="E16" s="439"/>
      <c r="F16" s="439" t="str">
        <f t="shared" ref="F16" si="18">IF(E17=0," ",$L$2)</f>
        <v xml:space="preserve"> </v>
      </c>
      <c r="G16" s="439"/>
      <c r="H16" s="439" t="str">
        <f t="shared" ref="H16" si="19">IF(G17=0," ",$L$2)</f>
        <v xml:space="preserve"> </v>
      </c>
      <c r="I16" s="439"/>
      <c r="J16" s="439" t="str">
        <f t="shared" ref="J16" si="20">IF(I17=0," ",$L$2)</f>
        <v xml:space="preserve"> </v>
      </c>
      <c r="K16" s="439"/>
      <c r="L16" s="439" t="str">
        <f t="shared" ref="L16" si="21">IF(K17=0," ",$L$2)</f>
        <v xml:space="preserve"> </v>
      </c>
      <c r="M16" s="337"/>
    </row>
    <row r="17" spans="1:13" ht="49.9" customHeight="1">
      <c r="B17" s="414" t="s">
        <v>19</v>
      </c>
      <c r="C17" s="132"/>
      <c r="D17" s="389" t="str">
        <f t="shared" si="13"/>
        <v xml:space="preserve"> </v>
      </c>
      <c r="E17" s="390"/>
      <c r="F17" s="389" t="str">
        <f t="shared" si="14"/>
        <v xml:space="preserve"> </v>
      </c>
      <c r="G17" s="390"/>
      <c r="H17" s="389" t="str">
        <f t="shared" si="15"/>
        <v xml:space="preserve"> </v>
      </c>
      <c r="I17" s="390"/>
      <c r="J17" s="389" t="str">
        <f t="shared" si="16"/>
        <v xml:space="preserve"> </v>
      </c>
      <c r="K17" s="390"/>
      <c r="L17" s="389" t="str">
        <f t="shared" si="17"/>
        <v xml:space="preserve"> </v>
      </c>
      <c r="M17" s="337"/>
    </row>
    <row r="18" spans="1:13" ht="49.9" customHeight="1">
      <c r="B18" s="341"/>
      <c r="C18" s="277"/>
      <c r="D18" s="394"/>
      <c r="E18" s="395"/>
      <c r="F18" s="394"/>
      <c r="G18" s="395"/>
      <c r="H18" s="394"/>
      <c r="I18" s="395"/>
      <c r="J18" s="394"/>
      <c r="K18" s="395"/>
      <c r="L18" s="394"/>
      <c r="M18" s="342"/>
    </row>
    <row r="19" spans="1:13" ht="49.9" customHeight="1">
      <c r="B19" s="29" t="s">
        <v>21</v>
      </c>
      <c r="C19" s="115"/>
      <c r="D19" s="386"/>
      <c r="E19" s="392"/>
      <c r="F19" s="386"/>
      <c r="G19" s="392"/>
      <c r="H19" s="386"/>
      <c r="I19" s="392"/>
      <c r="J19" s="386"/>
      <c r="K19" s="392"/>
      <c r="L19" s="396"/>
      <c r="M19" s="28"/>
    </row>
    <row r="20" spans="1:13" ht="49.9" customHeight="1">
      <c r="A20" t="s">
        <v>911</v>
      </c>
      <c r="B20" s="29"/>
      <c r="C20" s="115"/>
      <c r="D20" s="386"/>
      <c r="E20" s="392"/>
      <c r="F20" s="386"/>
      <c r="G20" s="392"/>
      <c r="H20" s="386"/>
      <c r="I20" s="392"/>
      <c r="J20" s="386"/>
      <c r="K20" s="392"/>
      <c r="L20" s="396"/>
      <c r="M20" s="28"/>
    </row>
    <row r="21" spans="1:13" ht="49.9" customHeight="1">
      <c r="B21" s="430">
        <v>100</v>
      </c>
      <c r="C21" s="116"/>
      <c r="D21" s="384"/>
      <c r="E21" s="384"/>
      <c r="F21" s="384"/>
      <c r="G21" s="384"/>
      <c r="H21" s="384"/>
      <c r="I21" s="384"/>
      <c r="J21" s="384"/>
      <c r="K21" s="384"/>
      <c r="L21" s="384"/>
      <c r="M21" s="28"/>
    </row>
    <row r="22" spans="1:13" ht="49.9" customHeight="1">
      <c r="B22" s="430">
        <v>101</v>
      </c>
      <c r="C22" s="116"/>
      <c r="D22" s="384"/>
      <c r="E22" s="385"/>
      <c r="F22" s="384"/>
      <c r="G22" s="385"/>
      <c r="H22" s="384"/>
      <c r="I22" s="385"/>
      <c r="J22" s="384"/>
      <c r="K22" s="385"/>
      <c r="L22" s="384"/>
      <c r="M22" s="28"/>
    </row>
    <row r="23" spans="1:13" ht="49.9" customHeight="1">
      <c r="B23" s="430">
        <v>200</v>
      </c>
      <c r="C23" s="116"/>
      <c r="D23" s="384"/>
      <c r="E23" s="385"/>
      <c r="F23" s="384"/>
      <c r="G23" s="385"/>
      <c r="H23" s="384"/>
      <c r="I23" s="385"/>
      <c r="J23" s="384"/>
      <c r="K23" s="385"/>
      <c r="L23" s="384"/>
      <c r="M23" s="28"/>
    </row>
    <row r="24" spans="1:13" ht="49.9" customHeight="1">
      <c r="B24" s="430">
        <v>201</v>
      </c>
      <c r="C24" s="116"/>
      <c r="D24" s="384"/>
      <c r="E24" s="385"/>
      <c r="F24" s="384"/>
      <c r="G24" s="385"/>
      <c r="H24" s="384"/>
      <c r="I24" s="385"/>
      <c r="J24" s="384"/>
      <c r="K24" s="385"/>
      <c r="L24" s="384"/>
      <c r="M24" s="28"/>
    </row>
    <row r="25" spans="1:13" ht="49.9" customHeight="1">
      <c r="B25" s="430">
        <v>308</v>
      </c>
      <c r="C25" s="116"/>
      <c r="D25" s="384"/>
      <c r="E25" s="385"/>
      <c r="F25" s="384"/>
      <c r="G25" s="385"/>
      <c r="H25" s="384"/>
      <c r="I25" s="385"/>
      <c r="J25" s="384"/>
      <c r="K25" s="385"/>
      <c r="L25" s="384"/>
      <c r="M25" s="28"/>
    </row>
    <row r="26" spans="1:13" ht="49.9" customHeight="1">
      <c r="B26" s="431" t="s">
        <v>24</v>
      </c>
      <c r="C26" s="117"/>
      <c r="D26" s="384"/>
      <c r="E26" s="385"/>
      <c r="F26" s="384" t="str">
        <f>IF(F8=0," ","0")</f>
        <v xml:space="preserve"> </v>
      </c>
      <c r="G26" s="385"/>
      <c r="H26" s="384" t="str">
        <f>IF(H8=0," ","0")</f>
        <v xml:space="preserve"> </v>
      </c>
      <c r="I26" s="385"/>
      <c r="J26" s="384" t="str">
        <f>IF(J8=0," ","0")</f>
        <v xml:space="preserve"> </v>
      </c>
      <c r="K26" s="385"/>
      <c r="L26" s="384" t="str">
        <f>IF(L8=0," ","0")</f>
        <v xml:space="preserve"> </v>
      </c>
      <c r="M26" s="28"/>
    </row>
    <row r="27" spans="1:13" ht="49.9" customHeight="1" thickBot="1">
      <c r="B27" s="432" t="s">
        <v>25</v>
      </c>
      <c r="C27" s="118"/>
      <c r="D27" s="384"/>
      <c r="E27" s="385"/>
      <c r="F27" s="384" t="str">
        <f>IF(F8=0," ","0")</f>
        <v xml:space="preserve"> </v>
      </c>
      <c r="G27" s="385"/>
      <c r="H27" s="384" t="str">
        <f>IF(H8=0," ","0")</f>
        <v xml:space="preserve"> </v>
      </c>
      <c r="I27" s="385"/>
      <c r="J27" s="384" t="str">
        <f>IF(J8=0," ","0")</f>
        <v xml:space="preserve"> </v>
      </c>
      <c r="K27" s="385"/>
      <c r="L27" s="384" t="str">
        <f>IF(L8=0," ","0")</f>
        <v xml:space="preserve"> </v>
      </c>
      <c r="M27" s="28"/>
    </row>
    <row r="28" spans="1:13" ht="49.9" customHeight="1" thickTop="1" thickBot="1">
      <c r="B28" s="433" t="s">
        <v>923</v>
      </c>
      <c r="C28" s="119"/>
      <c r="D28" s="397">
        <f>SUM(D21:D27)</f>
        <v>0</v>
      </c>
      <c r="E28" s="398"/>
      <c r="F28" s="397">
        <f>SUM(F21:F27)</f>
        <v>0</v>
      </c>
      <c r="G28" s="398"/>
      <c r="H28" s="397">
        <f>SUM(H21:H27)</f>
        <v>0</v>
      </c>
      <c r="I28" s="398"/>
      <c r="J28" s="397">
        <f>SUM(J21:J27)</f>
        <v>0</v>
      </c>
      <c r="K28" s="399"/>
      <c r="L28" s="400">
        <f>SUM(L21:L27)</f>
        <v>0</v>
      </c>
      <c r="M28" s="28"/>
    </row>
    <row r="29" spans="1:13" ht="49.9" customHeight="1" thickTop="1" thickBot="1">
      <c r="B29" s="433" t="s">
        <v>924</v>
      </c>
      <c r="C29" s="119"/>
      <c r="D29" s="397">
        <f>D28</f>
        <v>0</v>
      </c>
      <c r="E29" s="398"/>
      <c r="F29" s="397">
        <f>D29+F28</f>
        <v>0</v>
      </c>
      <c r="G29" s="398"/>
      <c r="H29" s="397">
        <f>F29+H28</f>
        <v>0</v>
      </c>
      <c r="I29" s="398"/>
      <c r="J29" s="397">
        <f>J28+H29</f>
        <v>0</v>
      </c>
      <c r="K29" s="399"/>
      <c r="L29" s="400">
        <f>L28+J29</f>
        <v>0</v>
      </c>
      <c r="M29" s="130"/>
    </row>
    <row r="30" spans="1:13" ht="49.9" customHeight="1" thickTop="1" thickBot="1">
      <c r="B30" s="434" t="s">
        <v>925</v>
      </c>
      <c r="C30" s="120"/>
      <c r="D30" s="401"/>
      <c r="E30" s="402"/>
      <c r="F30" s="401"/>
      <c r="G30" s="398"/>
      <c r="H30" s="401"/>
      <c r="I30" s="402"/>
      <c r="J30" s="401"/>
      <c r="K30" s="403"/>
      <c r="L30" s="404"/>
      <c r="M30" s="28"/>
    </row>
    <row r="31" spans="1:13" ht="49.9" customHeight="1" thickTop="1" thickBot="1">
      <c r="B31" s="434" t="s">
        <v>926</v>
      </c>
      <c r="C31" s="120"/>
      <c r="D31" s="401"/>
      <c r="E31" s="402"/>
      <c r="F31" s="401"/>
      <c r="G31" s="402"/>
      <c r="H31" s="401"/>
      <c r="I31" s="402"/>
      <c r="J31" s="401"/>
      <c r="K31" s="403"/>
      <c r="L31" s="404"/>
      <c r="M31" s="131" t="s">
        <v>679</v>
      </c>
    </row>
    <row r="32" spans="1:13" ht="49.9" customHeight="1" thickTop="1">
      <c r="B32" s="48"/>
      <c r="J32" s="14"/>
      <c r="K32" s="2" t="s">
        <v>30</v>
      </c>
      <c r="M32" s="28" t="s">
        <v>486</v>
      </c>
    </row>
    <row r="33" spans="2:13" ht="49.9" customHeight="1">
      <c r="B33" s="48"/>
      <c r="J33" s="49" t="s">
        <v>31</v>
      </c>
      <c r="M33" s="28"/>
    </row>
    <row r="34" spans="2:13" ht="49.9" customHeight="1">
      <c r="B34" s="417" t="s">
        <v>32</v>
      </c>
      <c r="C34" s="121"/>
      <c r="D34" t="s">
        <v>33</v>
      </c>
      <c r="M34" s="28"/>
    </row>
    <row r="35" spans="2:13" ht="49.9" customHeight="1">
      <c r="B35" s="435" t="s">
        <v>34</v>
      </c>
      <c r="C35" s="122"/>
      <c r="D35" s="405"/>
      <c r="E35" s="406"/>
      <c r="F35" s="405"/>
      <c r="G35" s="406"/>
      <c r="H35" s="405"/>
      <c r="I35" s="406"/>
      <c r="J35" s="405"/>
      <c r="K35" s="406"/>
      <c r="L35" s="405"/>
      <c r="M35" s="28"/>
    </row>
    <row r="36" spans="2:13" ht="49.9" customHeight="1">
      <c r="B36" s="435" t="s">
        <v>35</v>
      </c>
      <c r="C36" s="122"/>
      <c r="D36" s="405"/>
      <c r="E36" s="406"/>
      <c r="F36" s="405"/>
      <c r="G36" s="406"/>
      <c r="H36" s="405"/>
      <c r="I36" s="406"/>
      <c r="J36" s="405"/>
      <c r="K36" s="406"/>
      <c r="L36" s="405"/>
      <c r="M36" s="53"/>
    </row>
    <row r="37" spans="2:13" ht="49.9" customHeight="1">
      <c r="B37" s="435" t="s">
        <v>36</v>
      </c>
      <c r="C37" s="122"/>
      <c r="D37" s="405"/>
      <c r="E37" s="406"/>
      <c r="F37" s="405"/>
      <c r="G37" s="406"/>
      <c r="H37" s="405"/>
      <c r="I37" s="406"/>
      <c r="J37" s="405"/>
      <c r="K37" s="406"/>
      <c r="L37" s="405"/>
      <c r="M37" s="53"/>
    </row>
    <row r="38" spans="2:13" ht="49.9" customHeight="1">
      <c r="B38" s="435"/>
      <c r="C38" s="122"/>
      <c r="D38" s="405"/>
      <c r="E38" s="406"/>
      <c r="F38" s="407"/>
      <c r="G38" s="408"/>
      <c r="H38" s="405"/>
      <c r="I38" s="406"/>
      <c r="J38" s="405"/>
      <c r="K38" s="406"/>
      <c r="L38" s="405"/>
      <c r="M38" s="53"/>
    </row>
    <row r="39" spans="2:13" ht="49.9" customHeight="1">
      <c r="B39" s="435" t="s">
        <v>37</v>
      </c>
      <c r="C39" s="122"/>
      <c r="D39" s="405"/>
      <c r="E39" s="406"/>
      <c r="F39" s="405"/>
      <c r="G39" s="406"/>
      <c r="H39" s="405"/>
      <c r="I39" s="406"/>
      <c r="J39" s="405"/>
      <c r="K39" s="406"/>
      <c r="L39" s="405"/>
      <c r="M39" s="53"/>
    </row>
    <row r="40" spans="2:13" ht="49.9" customHeight="1">
      <c r="B40" s="435" t="s">
        <v>38</v>
      </c>
      <c r="C40" s="122"/>
      <c r="D40" s="405"/>
      <c r="E40" s="406"/>
      <c r="F40" s="405"/>
      <c r="G40" s="406"/>
      <c r="H40" s="405"/>
      <c r="I40" s="406"/>
      <c r="J40" s="405"/>
      <c r="K40" s="406"/>
      <c r="L40" s="405"/>
      <c r="M40" s="53"/>
    </row>
    <row r="41" spans="2:13" ht="49.9" customHeight="1">
      <c r="B41" s="435" t="s">
        <v>39</v>
      </c>
      <c r="C41" s="122"/>
      <c r="D41" s="405"/>
      <c r="E41" s="406"/>
      <c r="F41" s="405"/>
      <c r="G41" s="406"/>
      <c r="H41" s="405"/>
      <c r="I41" s="406"/>
      <c r="J41" s="405"/>
      <c r="K41" s="406"/>
      <c r="L41" s="405"/>
      <c r="M41" s="53"/>
    </row>
    <row r="42" spans="2:13" ht="49.9" customHeight="1">
      <c r="B42" s="436" t="s">
        <v>40</v>
      </c>
      <c r="C42" s="123"/>
      <c r="D42" s="34"/>
      <c r="E42" s="259"/>
      <c r="H42" s="34"/>
      <c r="I42" s="259"/>
      <c r="J42" s="34"/>
      <c r="K42" s="259"/>
      <c r="L42" s="34"/>
      <c r="M42" s="53"/>
    </row>
    <row r="43" spans="2:13" ht="49.9" customHeight="1">
      <c r="B43" s="48"/>
      <c r="D43" s="34"/>
      <c r="E43" s="259"/>
      <c r="F43" s="34"/>
      <c r="G43" s="259"/>
      <c r="H43" s="34"/>
      <c r="I43" s="259"/>
      <c r="J43" s="34"/>
      <c r="K43" s="259"/>
      <c r="L43" s="34"/>
      <c r="M43" s="53"/>
    </row>
    <row r="44" spans="2:13" ht="49.9" customHeight="1">
      <c r="B44" s="419" t="s">
        <v>41</v>
      </c>
      <c r="C44" s="121"/>
      <c r="D44" s="55"/>
      <c r="E44" s="260"/>
      <c r="F44" s="34"/>
      <c r="G44" s="259"/>
      <c r="H44" s="34"/>
      <c r="I44" s="259"/>
      <c r="J44" s="428" t="s">
        <v>42</v>
      </c>
      <c r="K44" s="260"/>
      <c r="L44" s="34"/>
      <c r="M44" s="53"/>
    </row>
    <row r="45" spans="2:13" ht="49.9" customHeight="1">
      <c r="B45" s="419" t="s">
        <v>43</v>
      </c>
      <c r="C45" s="124"/>
      <c r="D45" s="425"/>
      <c r="E45" s="426"/>
      <c r="F45" s="427" t="s">
        <v>44</v>
      </c>
      <c r="G45" s="259"/>
      <c r="H45" s="34">
        <f>M30*8</f>
        <v>0</v>
      </c>
      <c r="I45" s="259"/>
      <c r="J45" s="429" t="s">
        <v>45</v>
      </c>
      <c r="M45" s="53"/>
    </row>
    <row r="46" spans="2:13" ht="49.9" customHeight="1">
      <c r="B46" s="419" t="s">
        <v>46</v>
      </c>
      <c r="C46" s="124"/>
      <c r="D46" s="425" t="s">
        <v>47</v>
      </c>
      <c r="E46" s="426"/>
      <c r="F46" s="427" t="s">
        <v>44</v>
      </c>
      <c r="G46" s="259"/>
      <c r="H46" s="34">
        <f>F47*8</f>
        <v>0</v>
      </c>
      <c r="I46" s="259"/>
      <c r="J46" s="429" t="s">
        <v>48</v>
      </c>
      <c r="M46" s="53"/>
    </row>
    <row r="47" spans="2:13" ht="49.9" customHeight="1">
      <c r="B47" s="420" t="s">
        <v>49</v>
      </c>
      <c r="D47" s="34"/>
      <c r="E47" s="259"/>
      <c r="F47" s="58"/>
      <c r="G47" s="268"/>
      <c r="H47" s="34"/>
      <c r="I47" s="259"/>
      <c r="J47" s="34"/>
      <c r="K47" s="259"/>
      <c r="L47" s="34"/>
      <c r="M47" s="53"/>
    </row>
    <row r="48" spans="2:13" ht="49.9" customHeight="1">
      <c r="B48" s="420"/>
      <c r="D48" s="55"/>
      <c r="E48" s="260"/>
      <c r="F48" s="34"/>
      <c r="G48" s="259"/>
      <c r="H48" s="34"/>
      <c r="I48" s="259"/>
      <c r="J48" s="34"/>
      <c r="K48" s="259"/>
      <c r="L48" s="34"/>
      <c r="M48" s="53"/>
    </row>
    <row r="49" spans="2:13" ht="49.9" customHeight="1" thickBot="1">
      <c r="B49" s="421" t="s">
        <v>50</v>
      </c>
      <c r="C49" s="125"/>
      <c r="D49" s="60"/>
      <c r="E49" s="261"/>
      <c r="F49" s="34"/>
      <c r="G49" s="259"/>
      <c r="H49" s="60"/>
      <c r="I49" s="261"/>
      <c r="J49" s="60"/>
      <c r="K49" s="261"/>
      <c r="L49" s="60"/>
      <c r="M49" s="53"/>
    </row>
    <row r="50" spans="2:13" ht="49.9" customHeight="1" thickBot="1">
      <c r="B50" s="422" t="s">
        <v>921</v>
      </c>
      <c r="C50" s="124"/>
      <c r="D50" s="409"/>
      <c r="E50" s="410"/>
      <c r="F50" s="409"/>
      <c r="G50" s="410"/>
      <c r="H50" s="409"/>
      <c r="I50" s="410"/>
      <c r="J50" s="409"/>
      <c r="K50" s="410"/>
      <c r="L50" s="409"/>
      <c r="M50" s="53"/>
    </row>
    <row r="51" spans="2:13" ht="49.9" customHeight="1" thickBot="1">
      <c r="B51" s="422" t="s">
        <v>922</v>
      </c>
      <c r="C51" s="124"/>
      <c r="D51" s="409"/>
      <c r="E51" s="410"/>
      <c r="F51" s="409"/>
      <c r="G51" s="410"/>
      <c r="H51" s="409"/>
      <c r="I51" s="410"/>
      <c r="J51" s="409"/>
      <c r="K51" s="410"/>
      <c r="L51" s="409"/>
      <c r="M51" s="53"/>
    </row>
    <row r="52" spans="2:13" ht="49.9" customHeight="1">
      <c r="B52" s="423" t="s">
        <v>53</v>
      </c>
      <c r="C52" s="126"/>
      <c r="D52" s="34"/>
      <c r="E52" s="259"/>
      <c r="J52" s="34"/>
      <c r="K52" s="259"/>
      <c r="L52" s="34"/>
      <c r="M52" s="53"/>
    </row>
    <row r="53" spans="2:13" ht="49.9" customHeight="1">
      <c r="B53" s="420" t="s">
        <v>54</v>
      </c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49.9" customHeight="1">
      <c r="B54" s="420"/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 ht="49.9" customHeight="1" thickBot="1">
      <c r="B55" s="424"/>
      <c r="C55" s="68"/>
      <c r="D55" s="68"/>
      <c r="E55" s="264"/>
      <c r="F55" s="68"/>
      <c r="G55" s="264"/>
      <c r="H55" s="68"/>
      <c r="I55" s="264"/>
      <c r="J55" s="68"/>
      <c r="K55" s="264"/>
      <c r="L55" s="68"/>
      <c r="M55" s="98"/>
    </row>
    <row r="56" spans="2:13" ht="15.75" thickTop="1"/>
  </sheetData>
  <mergeCells count="2">
    <mergeCell ref="B1:M1"/>
    <mergeCell ref="H2:J2"/>
  </mergeCells>
  <dataValidations count="8">
    <dataValidation type="list" errorStyle="warning" operator="equal" allowBlank="1" showErrorMessage="1" sqref="D8:L8" xr:uid="{00000000-0002-0000-0700-000000000000}">
      <formula1>"17,,399,671,1686,1640"</formula1>
    </dataValidation>
    <dataValidation type="list" errorStyle="information" operator="equal" allowBlank="1" showErrorMessage="1" sqref="D36:L36" xr:uid="{00000000-0002-0000-0700-000001000000}">
      <formula1>"Harold Boettcher,Gene Ezzell,Rob Grau,Roger Koss,Gray Lackey,Michael S MacLean,Joe Mills,John F Morck,Ray Albers"</formula1>
    </dataValidation>
    <dataValidation type="list" errorStyle="information" operator="equal" allowBlank="1" showErrorMessage="1" sqref="D37:L37" xr:uid="{00000000-0002-0000-0700-000002000000}">
      <formula1>"Donald Marshall,Charles Stirewalt,Chris Tilley,John Tredway,Victor Varney"</formula1>
    </dataValidation>
    <dataValidation errorStyle="information" allowBlank="1" showInputMessage="1" showErrorMessage="1" sqref="D42:E42" xr:uid="{00000000-0002-0000-0700-000003000000}"/>
    <dataValidation type="list" errorStyle="information" operator="equal" allowBlank="1" showErrorMessage="1" sqref="D41:L41" xr:uid="{00000000-0002-0000-0700-000004000000}">
      <formula1>"Dennis Winchell, Art Kotz, Harold BoettcherArt Kotz, Rob Grau,Joe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40:L40" xr:uid="{00000000-0002-0000-0700-000005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39:L39" xr:uid="{00000000-0002-0000-0700-000006000000}">
      <formula1>"Chris R Boli,Jay Horn, Nathan DeWitt"</formula1>
    </dataValidation>
    <dataValidation type="list" errorStyle="information" operator="equal" allowBlank="1" showErrorMessage="1" sqref="D35:L35" xr:uid="{00000000-0002-0000-0700-000007000000}">
      <formula1>"Ted Dunn,Richard Gray,Billy Rueckert, Victor Varney"</formula1>
    </dataValidation>
  </dataValidations>
  <pageMargins left="0" right="0" top="0" bottom="0" header="0" footer="0.3"/>
  <pageSetup scale="27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Check Names" prompt="_x000a__x000a_" xr:uid="{E57E775D-B5E4-44DF-9672-BC56E75CB280}">
          <x14:formula1>
            <xm:f>DATA_Lists!$X$4:$X$219</xm:f>
          </x14:formula1>
          <xm:sqref>M32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5B678-5919-44C8-A49B-775FADD4AFE9}">
  <sheetPr>
    <pageSetUpPr fitToPage="1"/>
  </sheetPr>
  <dimension ref="A1:Q56"/>
  <sheetViews>
    <sheetView workbookViewId="0"/>
  </sheetViews>
  <sheetFormatPr defaultRowHeight="15"/>
  <cols>
    <col min="1" max="1" width="3.28515625" customWidth="1"/>
    <col min="2" max="2" width="50.7109375" customWidth="1"/>
    <col min="3" max="3" width="2.28515625" customWidth="1"/>
    <col min="4" max="4" width="50.7109375" customWidth="1"/>
    <col min="5" max="5" width="2.140625" style="14" customWidth="1"/>
    <col min="6" max="6" width="50.7109375" customWidth="1"/>
    <col min="7" max="7" width="2.140625" style="14" customWidth="1"/>
    <col min="8" max="8" width="50.7109375" customWidth="1"/>
    <col min="9" max="9" width="1.7109375" style="14" customWidth="1"/>
    <col min="10" max="10" width="50.7109375" customWidth="1"/>
    <col min="11" max="11" width="2.140625" style="14" customWidth="1"/>
    <col min="12" max="12" width="36.7109375" customWidth="1"/>
    <col min="13" max="13" width="33.5703125" customWidth="1"/>
    <col min="14" max="14" width="1.5703125" customWidth="1"/>
    <col min="15" max="15" width="23.28515625" customWidth="1"/>
    <col min="16" max="1030" width="11.7109375" customWidth="1"/>
  </cols>
  <sheetData>
    <row r="1" spans="1:17" ht="55.9" customHeight="1" thickTop="1">
      <c r="B1" s="501" t="s">
        <v>3</v>
      </c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</row>
    <row r="2" spans="1:17" ht="49.9" customHeight="1">
      <c r="B2" s="411" t="s">
        <v>4</v>
      </c>
      <c r="C2" s="110"/>
      <c r="D2" s="239"/>
      <c r="E2" s="250"/>
      <c r="F2" s="6" t="s">
        <v>5</v>
      </c>
      <c r="G2" s="265"/>
      <c r="H2" s="502">
        <v>45276</v>
      </c>
      <c r="I2" s="502"/>
      <c r="J2" s="502"/>
      <c r="K2" s="271"/>
      <c r="L2" s="99" t="s">
        <v>7</v>
      </c>
      <c r="M2" s="8" t="s">
        <v>6</v>
      </c>
    </row>
    <row r="3" spans="1:17" ht="49.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438" t="e">
        <f>IF(H2="","",INDEX('2023_Trains'!B7:D59,MATCH(H2,'2023_Trains'!C7:C59,0),1))</f>
        <v>#N/A</v>
      </c>
    </row>
    <row r="4" spans="1:17" ht="49.9" customHeight="1">
      <c r="B4" s="5"/>
      <c r="C4" s="110"/>
      <c r="D4" s="437"/>
      <c r="E4" s="251"/>
      <c r="F4" s="102"/>
      <c r="G4" s="266"/>
      <c r="H4" s="396" t="str">
        <f>IF(H2=0," ",VLOOKUP(H2,'2023_Trains'!C9:N62,12,))</f>
        <v>Santa Trains-E</v>
      </c>
      <c r="I4" s="270"/>
      <c r="J4" s="246"/>
      <c r="K4" s="273"/>
      <c r="L4" s="35"/>
      <c r="M4" s="108"/>
    </row>
    <row r="5" spans="1:17" ht="49.9" customHeight="1">
      <c r="B5" s="412" t="s">
        <v>917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49.9" customHeight="1">
      <c r="A6" s="14"/>
      <c r="B6" s="413" t="s">
        <v>918</v>
      </c>
      <c r="C6" s="112"/>
      <c r="D6" s="381" t="str">
        <f>IF($H$2=0," ",IF(VLOOKUP($H$2,'2023_Trains'!$C$7:$N$63,4)=0," ",VLOOKUP($H$2,'2023_Trains'!$C$7:$N$63,4,FALSE)))</f>
        <v>9:30 am</v>
      </c>
      <c r="E6" s="382"/>
      <c r="F6" s="381" t="str">
        <f>IF($H$2=0," ",IF(VLOOKUP($H$2,'2023_Trains'!$C$7:$N$63,5)=0," ",VLOOKUP($H$2,'2023_Trains'!$C$7:$N$63,5,FALSE)))</f>
        <v>11:00 am</v>
      </c>
      <c r="G6" s="382"/>
      <c r="H6" s="381" t="str">
        <f>IF($H$2=0," ",IF(VLOOKUP($H$2,'2023_Trains'!$C$7:$N$63,6)=0," ",VLOOKUP($H$2,'2023_Trains'!$C$7:$N$63,6,FALSE)))</f>
        <v>12:30 pm</v>
      </c>
      <c r="I6" s="382"/>
      <c r="J6" s="381" t="str">
        <f>IF($H$2=0," ",IF(VLOOKUP($H$2,'2023_Trains'!$C$7:$N$63,7)=0," ",VLOOKUP($H$2,'2023_Trains'!$C$7:$N$63,7,FALSE)))</f>
        <v>2:15 pm</v>
      </c>
      <c r="K6" s="382"/>
      <c r="L6" s="381" t="str">
        <f>IF($H$2=0," ",IF(VLOOKUP($H$2,'2023_Trains'!$C$7:$N$63,8)=0," ",VLOOKUP($H$2,'2023_Trains'!$C$7:$N$63,8,FALSE)))</f>
        <v>3:45 pm</v>
      </c>
      <c r="M6" s="457" t="s">
        <v>1237</v>
      </c>
      <c r="N6" s="14"/>
    </row>
    <row r="7" spans="1:17" ht="49.9" customHeight="1">
      <c r="A7" s="14"/>
      <c r="B7" s="18" t="s">
        <v>919</v>
      </c>
      <c r="C7" s="113"/>
      <c r="D7" s="383">
        <f>IF(D6=" "," ",VALUE(D6))</f>
        <v>0.39583333333333331</v>
      </c>
      <c r="E7" s="382"/>
      <c r="F7" s="383">
        <f>IF(F6=" "," ",VALUE(F6))</f>
        <v>0.45833333333333331</v>
      </c>
      <c r="G7" s="382"/>
      <c r="H7" s="383">
        <f t="shared" ref="H7:L7" si="0">IF(H6=" "," ",VALUE(H6))</f>
        <v>0.52083333333333337</v>
      </c>
      <c r="I7" s="382"/>
      <c r="J7" s="383">
        <f t="shared" si="0"/>
        <v>0.59375</v>
      </c>
      <c r="K7" s="382"/>
      <c r="L7" s="383">
        <f t="shared" si="0"/>
        <v>0.65625</v>
      </c>
      <c r="M7" s="458"/>
      <c r="N7" s="14"/>
      <c r="O7" s="282"/>
    </row>
    <row r="8" spans="1:17" ht="49.9" customHeight="1">
      <c r="B8" s="18" t="s">
        <v>920</v>
      </c>
      <c r="C8" s="113"/>
      <c r="D8" s="384">
        <v>671</v>
      </c>
      <c r="E8" s="385"/>
      <c r="F8" s="384">
        <v>1640</v>
      </c>
      <c r="G8" s="385"/>
      <c r="H8" s="384">
        <v>671</v>
      </c>
      <c r="I8" s="385"/>
      <c r="J8" s="384">
        <v>1640</v>
      </c>
      <c r="K8" s="385"/>
      <c r="L8" s="384">
        <v>671</v>
      </c>
      <c r="M8" s="461">
        <v>1640</v>
      </c>
    </row>
    <row r="9" spans="1:17" ht="49.9" customHeight="1">
      <c r="B9" s="23"/>
      <c r="C9" s="114"/>
      <c r="D9" s="386"/>
      <c r="E9" s="387"/>
      <c r="F9" s="388"/>
      <c r="G9" s="387"/>
      <c r="H9" s="388"/>
      <c r="I9" s="387"/>
      <c r="J9" s="388"/>
      <c r="K9" s="387"/>
      <c r="L9" s="388"/>
      <c r="M9" s="459"/>
    </row>
    <row r="10" spans="1:17" ht="49.9" customHeight="1">
      <c r="B10" s="414" t="s">
        <v>12</v>
      </c>
      <c r="C10" s="132" t="s">
        <v>1169</v>
      </c>
      <c r="D10" s="389">
        <f t="shared" ref="D10:F12" si="1">IF(C10=0," ",TIMEVALUE(LEFT(C10,2)&amp;":"&amp;MID(C10,3,2)&amp;":"&amp;RIGHT(C10,2)))</f>
        <v>0.39688657407407407</v>
      </c>
      <c r="E10" s="390" t="s">
        <v>1227</v>
      </c>
      <c r="F10" s="389">
        <f t="shared" si="1"/>
        <v>0.45903935185185185</v>
      </c>
      <c r="G10" s="390" t="s">
        <v>1230</v>
      </c>
      <c r="H10" s="389">
        <f t="shared" ref="H10" si="2">IF(G10=0," ",TIMEVALUE(LEFT(G10,2)&amp;":"&amp;MID(G10,3,2)&amp;":"&amp;RIGHT(G10,2)))</f>
        <v>0.52329861111111109</v>
      </c>
      <c r="I10" s="390" t="s">
        <v>793</v>
      </c>
      <c r="J10" s="389">
        <f t="shared" ref="J10" si="3">IF(I10=0," ",TIMEVALUE(LEFT(I10,2)&amp;":"&amp;MID(I10,3,2)&amp;":"&amp;RIGHT(I10,2)))</f>
        <v>0.59392361111111114</v>
      </c>
      <c r="K10" s="390" t="s">
        <v>1235</v>
      </c>
      <c r="L10" s="389">
        <f t="shared" ref="L10" si="4">IF(K10=0," ",TIMEVALUE(LEFT(K10,2)&amp;":"&amp;MID(K10,3,2)&amp;":"&amp;RIGHT(K10,2)))</f>
        <v>0.65888888888888886</v>
      </c>
      <c r="M10" s="460">
        <v>0.6645833333333333</v>
      </c>
    </row>
    <row r="11" spans="1:17" ht="49.9" customHeight="1">
      <c r="B11" s="415" t="s">
        <v>13</v>
      </c>
      <c r="C11" s="248"/>
      <c r="D11" s="439" t="str">
        <f>IF(C12=0," ",$L$2)</f>
        <v>R</v>
      </c>
      <c r="E11" s="439"/>
      <c r="F11" s="439" t="str">
        <f t="shared" ref="F11" si="5">IF(E12=0," ",$L$2)</f>
        <v>R</v>
      </c>
      <c r="G11" s="439"/>
      <c r="H11" s="439" t="str">
        <f t="shared" ref="H11" si="6">IF(G12=0," ",$L$2)</f>
        <v>R</v>
      </c>
      <c r="I11" s="439"/>
      <c r="J11" s="439" t="str">
        <f t="shared" ref="J11" si="7">IF(I12=0," ",$L$2)</f>
        <v>R</v>
      </c>
      <c r="K11" s="439"/>
      <c r="L11" s="439" t="str">
        <f t="shared" ref="L11" si="8">IF(K12=0," ",$L$2)</f>
        <v>R</v>
      </c>
      <c r="M11" s="460"/>
      <c r="O11" s="245"/>
    </row>
    <row r="12" spans="1:17" ht="49.9" customHeight="1">
      <c r="B12" s="414" t="s">
        <v>14</v>
      </c>
      <c r="C12" s="132" t="s">
        <v>1221</v>
      </c>
      <c r="D12" s="389">
        <f t="shared" si="1"/>
        <v>0.40394675925925921</v>
      </c>
      <c r="E12" s="390" t="s">
        <v>839</v>
      </c>
      <c r="F12" s="389">
        <f t="shared" ref="F12" si="9">IF(E12=0," ",TIMEVALUE(LEFT(E12,2)&amp;":"&amp;MID(E12,3,2)&amp;":"&amp;RIGHT(E12,2)))</f>
        <v>0.46609953703703705</v>
      </c>
      <c r="G12" s="390" t="s">
        <v>1231</v>
      </c>
      <c r="H12" s="389">
        <f t="shared" ref="H12" si="10">IF(G12=0," ",TIMEVALUE(LEFT(G12,2)&amp;":"&amp;MID(G12,3,2)&amp;":"&amp;RIGHT(G12,2)))</f>
        <v>0.52965277777777775</v>
      </c>
      <c r="I12" s="390" t="s">
        <v>1233</v>
      </c>
      <c r="J12" s="389">
        <f t="shared" ref="J12" si="11">IF(I12=0," ",TIMEVALUE(LEFT(I12,2)&amp;":"&amp;MID(I12,3,2)&amp;":"&amp;RIGHT(I12,2)))</f>
        <v>0.6002777777777778</v>
      </c>
      <c r="K12" s="390" t="s">
        <v>1101</v>
      </c>
      <c r="L12" s="389">
        <f t="shared" ref="L12" si="12">IF(K12=0," ",TIMEVALUE(LEFT(K12,2)&amp;":"&amp;MID(K12,3,2)&amp;":"&amp;RIGHT(K12,2)))</f>
        <v>0.66665509259259259</v>
      </c>
      <c r="M12" s="460"/>
      <c r="O12" s="301"/>
    </row>
    <row r="13" spans="1:17" ht="49.9" customHeight="1">
      <c r="B13" s="414" t="s">
        <v>16</v>
      </c>
      <c r="C13" s="132" t="s">
        <v>1225</v>
      </c>
      <c r="D13" s="389">
        <f>IF(C13=0," ",TIMEVALUE(LEFT(C13,2)&amp;":"&amp;MID(C13,3,2)&amp;":"&amp;RIGHT(C13,2)))</f>
        <v>0.41171296296296295</v>
      </c>
      <c r="E13" s="393" t="s">
        <v>833</v>
      </c>
      <c r="F13" s="389">
        <f>IF(E13=0," ",TIMEVALUE(LEFT(E13,2)&amp;":"&amp;MID(E13,3,2)&amp;":"&amp;RIGHT(E13,2)))</f>
        <v>0.47315972222222219</v>
      </c>
      <c r="G13" s="393" t="s">
        <v>1232</v>
      </c>
      <c r="H13" s="389">
        <f>IF(G13=0," ",TIMEVALUE(LEFT(G13,2)&amp;":"&amp;MID(G13,3,2)&amp;":"&amp;RIGHT(G13,2)))</f>
        <v>0.53741898148148148</v>
      </c>
      <c r="I13" s="393" t="s">
        <v>1098</v>
      </c>
      <c r="J13" s="389">
        <f>IF(I13=0," ",TIMEVALUE(LEFT(I13,2)&amp;":"&amp;MID(I13,3,2)&amp;":"&amp;RIGHT(I13,2)))</f>
        <v>0.60804398148148142</v>
      </c>
      <c r="K13" s="393" t="s">
        <v>1136</v>
      </c>
      <c r="L13" s="389">
        <f>IF(K13=0," ",TIMEVALUE(LEFT(K13,2)&amp;":"&amp;MID(K13,3,2)&amp;":"&amp;RIGHT(K13,2)))</f>
        <v>0.67302083333333329</v>
      </c>
      <c r="M13" s="460" t="s">
        <v>15</v>
      </c>
    </row>
    <row r="14" spans="1:17" ht="49.9" customHeight="1">
      <c r="B14" s="414" t="s">
        <v>17</v>
      </c>
      <c r="C14" s="132" t="s">
        <v>1226</v>
      </c>
      <c r="D14" s="389">
        <f t="shared" ref="D14:D17" si="13">IF(C14=0," ",TIMEVALUE(LEFT(C14,2)&amp;":"&amp;MID(C14,3,2)&amp;":"&amp;RIGHT(C14,2)))</f>
        <v>0.42584490740740738</v>
      </c>
      <c r="E14" s="390" t="s">
        <v>1203</v>
      </c>
      <c r="F14" s="389">
        <f t="shared" ref="F14:F17" si="14">IF(E14=0," ",TIMEVALUE(LEFT(E14,2)&amp;":"&amp;MID(E14,3,2)&amp;":"&amp;RIGHT(E14,2)))</f>
        <v>0.4886921296296296</v>
      </c>
      <c r="G14" s="390" t="s">
        <v>1052</v>
      </c>
      <c r="H14" s="389">
        <f t="shared" ref="H14:H17" si="15">IF(G14=0," ",TIMEVALUE(LEFT(G14,2)&amp;":"&amp;MID(G14,3,2)&amp;":"&amp;RIGHT(G14,2)))</f>
        <v>0.55013888888888884</v>
      </c>
      <c r="I14" s="390"/>
      <c r="J14" s="389" t="str">
        <f t="shared" ref="J14:J17" si="16">IF(I14=0," ",TIMEVALUE(LEFT(I14,2)&amp;":"&amp;MID(I14,3,2)&amp;":"&amp;RIGHT(I14,2)))</f>
        <v xml:space="preserve"> </v>
      </c>
      <c r="K14" s="390" t="s">
        <v>1007</v>
      </c>
      <c r="L14" s="389">
        <f t="shared" ref="L14:L17" si="17">IF(K14=0," ",TIMEVALUE(LEFT(K14,2)&amp;":"&amp;MID(K14,3,2)&amp;":"&amp;RIGHT(K14,2)))</f>
        <v>0.69278935185185186</v>
      </c>
      <c r="M14" s="460"/>
      <c r="Q14" s="247"/>
    </row>
    <row r="15" spans="1:17" ht="49.9" customHeight="1">
      <c r="B15" s="414" t="s">
        <v>18</v>
      </c>
      <c r="C15" s="132" t="s">
        <v>1186</v>
      </c>
      <c r="D15" s="389">
        <f t="shared" si="13"/>
        <v>0.43078703703703702</v>
      </c>
      <c r="E15" s="390" t="s">
        <v>1228</v>
      </c>
      <c r="F15" s="389">
        <f t="shared" si="14"/>
        <v>0.49292824074074071</v>
      </c>
      <c r="G15" s="390" t="s">
        <v>857</v>
      </c>
      <c r="H15" s="389">
        <f t="shared" si="15"/>
        <v>0.55366898148148147</v>
      </c>
      <c r="I15" s="390" t="s">
        <v>1072</v>
      </c>
      <c r="J15" s="389">
        <f t="shared" si="16"/>
        <v>0.62711805555555555</v>
      </c>
      <c r="K15" s="390"/>
      <c r="L15" s="389" t="str">
        <f t="shared" si="17"/>
        <v xml:space="preserve"> </v>
      </c>
      <c r="M15" s="460"/>
    </row>
    <row r="16" spans="1:17" ht="49.9" customHeight="1">
      <c r="B16" s="415" t="s">
        <v>13</v>
      </c>
      <c r="C16" s="133"/>
      <c r="D16" s="439" t="str">
        <f>IF(C17=0," ",$L$2)</f>
        <v>R</v>
      </c>
      <c r="E16" s="439"/>
      <c r="F16" s="439" t="str">
        <f t="shared" ref="F16" si="18">IF(E17=0," ",$L$2)</f>
        <v>R</v>
      </c>
      <c r="G16" s="439"/>
      <c r="H16" s="439" t="str">
        <f t="shared" ref="H16" si="19">IF(G17=0," ",$L$2)</f>
        <v>R</v>
      </c>
      <c r="I16" s="439"/>
      <c r="J16" s="439" t="str">
        <f t="shared" ref="J16" si="20">IF(I17=0," ",$L$2)</f>
        <v>R</v>
      </c>
      <c r="K16" s="439">
        <v>1654</v>
      </c>
      <c r="L16" s="439" t="str">
        <f t="shared" ref="L16" si="21">IF(K17=0," ",$L$2)</f>
        <v>R</v>
      </c>
      <c r="M16" s="460"/>
    </row>
    <row r="17" spans="1:13" ht="49.9" customHeight="1">
      <c r="B17" s="414" t="s">
        <v>19</v>
      </c>
      <c r="C17" s="132" t="s">
        <v>992</v>
      </c>
      <c r="D17" s="389">
        <f t="shared" si="13"/>
        <v>0.44067129629629626</v>
      </c>
      <c r="E17" s="390" t="s">
        <v>1229</v>
      </c>
      <c r="F17" s="389">
        <f t="shared" si="14"/>
        <v>0.50211805555555555</v>
      </c>
      <c r="G17" s="390" t="s">
        <v>1158</v>
      </c>
      <c r="H17" s="389">
        <f t="shared" si="15"/>
        <v>0.56284722222222217</v>
      </c>
      <c r="I17" s="390" t="s">
        <v>1234</v>
      </c>
      <c r="J17" s="389">
        <f t="shared" si="16"/>
        <v>0.63629629629629625</v>
      </c>
      <c r="K17" s="390" t="s">
        <v>1236</v>
      </c>
      <c r="L17" s="389">
        <f t="shared" si="17"/>
        <v>0.70479166666666659</v>
      </c>
      <c r="M17" s="460">
        <v>0.67708333333333337</v>
      </c>
    </row>
    <row r="18" spans="1:13" ht="49.9" customHeight="1">
      <c r="B18" s="341"/>
      <c r="C18" s="277"/>
      <c r="D18" s="394"/>
      <c r="E18" s="395"/>
      <c r="F18" s="394"/>
      <c r="G18" s="395"/>
      <c r="H18" s="394"/>
      <c r="I18" s="395"/>
      <c r="J18" s="394"/>
      <c r="K18" s="395"/>
      <c r="L18" s="394"/>
      <c r="M18" s="342"/>
    </row>
    <row r="19" spans="1:13" ht="49.9" customHeight="1">
      <c r="B19" s="29" t="s">
        <v>21</v>
      </c>
      <c r="C19" s="115"/>
      <c r="D19" s="386"/>
      <c r="E19" s="392"/>
      <c r="F19" s="386"/>
      <c r="G19" s="392"/>
      <c r="H19" s="386"/>
      <c r="I19" s="392"/>
      <c r="J19" s="386"/>
      <c r="K19" s="392"/>
      <c r="L19" s="396"/>
      <c r="M19" s="28"/>
    </row>
    <row r="20" spans="1:13" ht="49.9" customHeight="1">
      <c r="A20" t="s">
        <v>911</v>
      </c>
      <c r="B20" s="29"/>
      <c r="C20" s="115"/>
      <c r="D20" s="386"/>
      <c r="E20" s="392"/>
      <c r="F20" s="386"/>
      <c r="G20" s="392"/>
      <c r="H20" s="386"/>
      <c r="I20" s="392"/>
      <c r="J20" s="386"/>
      <c r="K20" s="392"/>
      <c r="L20" s="396"/>
      <c r="M20" s="28"/>
    </row>
    <row r="21" spans="1:13" ht="49.9" customHeight="1">
      <c r="B21" s="430">
        <v>100</v>
      </c>
      <c r="C21" s="116"/>
      <c r="D21" s="384">
        <v>65</v>
      </c>
      <c r="E21" s="384"/>
      <c r="F21" s="384">
        <v>59</v>
      </c>
      <c r="G21" s="384"/>
      <c r="H21" s="384">
        <v>62</v>
      </c>
      <c r="I21" s="384"/>
      <c r="J21" s="384">
        <v>63</v>
      </c>
      <c r="K21" s="384"/>
      <c r="L21" s="511">
        <v>61</v>
      </c>
      <c r="M21" s="514"/>
    </row>
    <row r="22" spans="1:13" ht="49.9" customHeight="1">
      <c r="B22" s="430">
        <v>101</v>
      </c>
      <c r="C22" s="116"/>
      <c r="D22" s="384">
        <v>60</v>
      </c>
      <c r="E22" s="385"/>
      <c r="F22" s="384">
        <v>60</v>
      </c>
      <c r="G22" s="385"/>
      <c r="H22" s="384">
        <v>61</v>
      </c>
      <c r="I22" s="385"/>
      <c r="J22" s="384">
        <v>55</v>
      </c>
      <c r="K22" s="385"/>
      <c r="L22" s="511">
        <v>69</v>
      </c>
      <c r="M22" s="514"/>
    </row>
    <row r="23" spans="1:13" ht="49.9" customHeight="1">
      <c r="B23" s="430">
        <v>200</v>
      </c>
      <c r="C23" s="116"/>
      <c r="D23" s="384">
        <v>59</v>
      </c>
      <c r="E23" s="385"/>
      <c r="F23" s="384">
        <v>63</v>
      </c>
      <c r="G23" s="385"/>
      <c r="H23" s="384">
        <v>63</v>
      </c>
      <c r="I23" s="385"/>
      <c r="J23" s="384">
        <v>57</v>
      </c>
      <c r="K23" s="385"/>
      <c r="L23" s="511">
        <v>59</v>
      </c>
      <c r="M23" s="514"/>
    </row>
    <row r="24" spans="1:13" ht="49.9" customHeight="1">
      <c r="B24" s="430">
        <v>201</v>
      </c>
      <c r="C24" s="116"/>
      <c r="D24" s="384">
        <v>55</v>
      </c>
      <c r="E24" s="385"/>
      <c r="F24" s="384">
        <v>63</v>
      </c>
      <c r="G24" s="385"/>
      <c r="H24" s="384">
        <v>39</v>
      </c>
      <c r="I24" s="385"/>
      <c r="J24" s="384">
        <v>53</v>
      </c>
      <c r="K24" s="385"/>
      <c r="L24" s="511">
        <v>65</v>
      </c>
      <c r="M24" s="514"/>
    </row>
    <row r="25" spans="1:13" ht="49.9" customHeight="1">
      <c r="B25" s="430">
        <v>308</v>
      </c>
      <c r="C25" s="116"/>
      <c r="D25" s="384">
        <v>18</v>
      </c>
      <c r="E25" s="385"/>
      <c r="F25" s="384">
        <v>10</v>
      </c>
      <c r="G25" s="385"/>
      <c r="H25" s="384">
        <v>8</v>
      </c>
      <c r="I25" s="385"/>
      <c r="J25" s="384">
        <v>4</v>
      </c>
      <c r="K25" s="385"/>
      <c r="L25" s="511">
        <v>8</v>
      </c>
      <c r="M25" s="514"/>
    </row>
    <row r="26" spans="1:13" ht="49.9" customHeight="1">
      <c r="B26" s="431" t="s">
        <v>24</v>
      </c>
      <c r="C26" s="117"/>
      <c r="D26" s="384">
        <v>0</v>
      </c>
      <c r="E26" s="385"/>
      <c r="F26" s="384">
        <v>0</v>
      </c>
      <c r="G26" s="385"/>
      <c r="H26" s="384">
        <v>0</v>
      </c>
      <c r="I26" s="385"/>
      <c r="J26" s="384">
        <v>0</v>
      </c>
      <c r="K26" s="385"/>
      <c r="L26" s="511">
        <v>0</v>
      </c>
      <c r="M26" s="514">
        <v>3</v>
      </c>
    </row>
    <row r="27" spans="1:13" ht="49.9" customHeight="1" thickBot="1">
      <c r="B27" s="432" t="s">
        <v>25</v>
      </c>
      <c r="C27" s="118"/>
      <c r="D27" s="384">
        <v>8</v>
      </c>
      <c r="E27" s="385"/>
      <c r="F27" s="384">
        <v>7</v>
      </c>
      <c r="G27" s="385"/>
      <c r="H27" s="384">
        <v>6</v>
      </c>
      <c r="I27" s="385"/>
      <c r="J27" s="384">
        <v>7</v>
      </c>
      <c r="K27" s="385"/>
      <c r="L27" s="511">
        <v>7</v>
      </c>
      <c r="M27" s="514"/>
    </row>
    <row r="28" spans="1:13" ht="49.9" customHeight="1" thickTop="1" thickBot="1">
      <c r="B28" s="433" t="s">
        <v>923</v>
      </c>
      <c r="C28" s="119"/>
      <c r="D28" s="397">
        <f>SUM(D21:D27)</f>
        <v>265</v>
      </c>
      <c r="E28" s="398"/>
      <c r="F28" s="397">
        <f>SUM(F21:F27)</f>
        <v>262</v>
      </c>
      <c r="G28" s="398"/>
      <c r="H28" s="397">
        <f>SUM(H21:H27)</f>
        <v>239</v>
      </c>
      <c r="I28" s="398"/>
      <c r="J28" s="397">
        <f>SUM(J21:J27)</f>
        <v>239</v>
      </c>
      <c r="K28" s="399"/>
      <c r="L28" s="512">
        <f>SUM(L21:L27)</f>
        <v>269</v>
      </c>
      <c r="M28" s="514"/>
    </row>
    <row r="29" spans="1:13" ht="49.9" customHeight="1" thickTop="1" thickBot="1">
      <c r="B29" s="433" t="s">
        <v>924</v>
      </c>
      <c r="C29" s="119"/>
      <c r="D29" s="397">
        <f>D28</f>
        <v>265</v>
      </c>
      <c r="E29" s="398"/>
      <c r="F29" s="397">
        <f>D29+F28</f>
        <v>527</v>
      </c>
      <c r="G29" s="398"/>
      <c r="H29" s="397">
        <f>F29+H28</f>
        <v>766</v>
      </c>
      <c r="I29" s="398"/>
      <c r="J29" s="397">
        <f>J28+H29</f>
        <v>1005</v>
      </c>
      <c r="K29" s="399"/>
      <c r="L29" s="512">
        <f>L28+J29</f>
        <v>1274</v>
      </c>
      <c r="M29" s="515">
        <v>1277</v>
      </c>
    </row>
    <row r="30" spans="1:13" ht="49.9" customHeight="1" thickTop="1" thickBot="1">
      <c r="B30" s="434" t="s">
        <v>925</v>
      </c>
      <c r="C30" s="120"/>
      <c r="D30" s="401"/>
      <c r="E30" s="402"/>
      <c r="F30" s="401"/>
      <c r="G30" s="398"/>
      <c r="H30" s="401"/>
      <c r="I30" s="402"/>
      <c r="J30" s="401"/>
      <c r="K30" s="403"/>
      <c r="L30" s="513"/>
      <c r="M30" s="516"/>
    </row>
    <row r="31" spans="1:13" ht="49.9" customHeight="1" thickTop="1" thickBot="1">
      <c r="B31" s="434" t="s">
        <v>926</v>
      </c>
      <c r="C31" s="120"/>
      <c r="D31" s="401"/>
      <c r="E31" s="402"/>
      <c r="F31" s="401"/>
      <c r="G31" s="402"/>
      <c r="H31" s="401"/>
      <c r="I31" s="402"/>
      <c r="J31" s="401"/>
      <c r="K31" s="403"/>
      <c r="L31" s="513"/>
      <c r="M31" s="517" t="s">
        <v>679</v>
      </c>
    </row>
    <row r="32" spans="1:13" ht="49.9" customHeight="1" thickTop="1">
      <c r="B32" s="48"/>
      <c r="J32" s="14"/>
      <c r="K32" s="2" t="s">
        <v>30</v>
      </c>
      <c r="M32" s="28" t="s">
        <v>486</v>
      </c>
    </row>
    <row r="33" spans="2:13" ht="49.9" customHeight="1">
      <c r="B33" s="48"/>
      <c r="J33" s="49" t="s">
        <v>31</v>
      </c>
      <c r="M33" s="28"/>
    </row>
    <row r="34" spans="2:13" ht="49.9" customHeight="1">
      <c r="B34" s="417" t="s">
        <v>32</v>
      </c>
      <c r="C34" s="121"/>
      <c r="D34" t="s">
        <v>33</v>
      </c>
      <c r="M34" s="28"/>
    </row>
    <row r="35" spans="2:13" ht="49.9" customHeight="1">
      <c r="B35" s="435" t="s">
        <v>34</v>
      </c>
      <c r="C35" s="122"/>
      <c r="D35" s="507" t="s">
        <v>68</v>
      </c>
      <c r="E35" s="508"/>
      <c r="F35" s="507" t="s">
        <v>68</v>
      </c>
      <c r="G35" s="508"/>
      <c r="H35" s="507" t="s">
        <v>68</v>
      </c>
      <c r="I35" s="508"/>
      <c r="J35" s="507" t="s">
        <v>68</v>
      </c>
      <c r="K35" s="508"/>
      <c r="L35" s="507" t="s">
        <v>68</v>
      </c>
      <c r="M35" s="518" t="s">
        <v>68</v>
      </c>
    </row>
    <row r="36" spans="2:13" ht="49.9" customHeight="1">
      <c r="B36" s="435" t="s">
        <v>35</v>
      </c>
      <c r="C36" s="122"/>
      <c r="D36" s="507" t="s">
        <v>67</v>
      </c>
      <c r="E36" s="508"/>
      <c r="F36" s="507" t="s">
        <v>62</v>
      </c>
      <c r="G36" s="508"/>
      <c r="H36" s="507" t="s">
        <v>61</v>
      </c>
      <c r="I36" s="508"/>
      <c r="J36" s="507" t="s">
        <v>62</v>
      </c>
      <c r="K36" s="508"/>
      <c r="L36" s="507" t="s">
        <v>67</v>
      </c>
      <c r="M36" s="518" t="s">
        <v>70</v>
      </c>
    </row>
    <row r="37" spans="2:13" ht="49.9" customHeight="1">
      <c r="B37" s="435" t="s">
        <v>36</v>
      </c>
      <c r="C37" s="122"/>
      <c r="D37" s="507" t="s">
        <v>60</v>
      </c>
      <c r="E37" s="508"/>
      <c r="F37" s="507" t="s">
        <v>60</v>
      </c>
      <c r="G37" s="508"/>
      <c r="H37" s="507" t="s">
        <v>60</v>
      </c>
      <c r="I37" s="508"/>
      <c r="J37" s="507" t="s">
        <v>60</v>
      </c>
      <c r="K37" s="508"/>
      <c r="L37" s="507" t="s">
        <v>60</v>
      </c>
      <c r="M37" s="519"/>
    </row>
    <row r="38" spans="2:13" ht="49.9" customHeight="1">
      <c r="B38" s="435"/>
      <c r="C38" s="122"/>
      <c r="D38" s="509"/>
      <c r="E38" s="508"/>
      <c r="F38" s="507"/>
      <c r="G38" s="510"/>
      <c r="H38" s="509"/>
      <c r="I38" s="508"/>
      <c r="J38" s="509"/>
      <c r="K38" s="508"/>
      <c r="L38" s="509"/>
      <c r="M38" s="519"/>
    </row>
    <row r="39" spans="2:13" ht="49.9" customHeight="1">
      <c r="B39" s="435" t="s">
        <v>37</v>
      </c>
      <c r="C39" s="122"/>
      <c r="D39" s="507" t="s">
        <v>481</v>
      </c>
      <c r="E39" s="508"/>
      <c r="F39" s="507" t="s">
        <v>481</v>
      </c>
      <c r="G39" s="508"/>
      <c r="H39" s="507" t="s">
        <v>481</v>
      </c>
      <c r="I39" s="508"/>
      <c r="J39" s="507" t="s">
        <v>481</v>
      </c>
      <c r="K39" s="508"/>
      <c r="L39" s="507" t="s">
        <v>481</v>
      </c>
      <c r="M39" s="518" t="s">
        <v>481</v>
      </c>
    </row>
    <row r="40" spans="2:13" ht="49.9" customHeight="1">
      <c r="B40" s="435" t="s">
        <v>38</v>
      </c>
      <c r="C40" s="122"/>
      <c r="D40" s="507" t="s">
        <v>56</v>
      </c>
      <c r="E40" s="508"/>
      <c r="F40" s="507" t="s">
        <v>70</v>
      </c>
      <c r="G40" s="508"/>
      <c r="H40" s="507" t="s">
        <v>67</v>
      </c>
      <c r="I40" s="508"/>
      <c r="J40" s="507" t="s">
        <v>70</v>
      </c>
      <c r="K40" s="508"/>
      <c r="L40" s="507" t="s">
        <v>70</v>
      </c>
      <c r="M40" s="519"/>
    </row>
    <row r="41" spans="2:13" ht="49.9" customHeight="1">
      <c r="B41" s="435" t="s">
        <v>39</v>
      </c>
      <c r="C41" s="122"/>
      <c r="D41" s="507" t="s">
        <v>484</v>
      </c>
      <c r="E41" s="508"/>
      <c r="F41" s="507" t="s">
        <v>484</v>
      </c>
      <c r="G41" s="508"/>
      <c r="H41" s="507" t="s">
        <v>484</v>
      </c>
      <c r="I41" s="508"/>
      <c r="J41" s="507" t="s">
        <v>484</v>
      </c>
      <c r="K41" s="508"/>
      <c r="L41" s="507" t="s">
        <v>484</v>
      </c>
      <c r="M41" s="519"/>
    </row>
    <row r="42" spans="2:13" ht="49.9" customHeight="1">
      <c r="B42" s="436" t="s">
        <v>40</v>
      </c>
      <c r="C42" s="123"/>
      <c r="D42" s="34"/>
      <c r="E42" s="259"/>
      <c r="H42" s="34"/>
      <c r="I42" s="259"/>
      <c r="J42" s="34"/>
      <c r="K42" s="259"/>
      <c r="L42" s="34"/>
      <c r="M42" s="53"/>
    </row>
    <row r="43" spans="2:13" ht="49.9" customHeight="1">
      <c r="B43" s="48"/>
      <c r="D43" s="34"/>
      <c r="E43" s="259"/>
      <c r="F43" s="34"/>
      <c r="G43" s="259"/>
      <c r="H43" s="34"/>
      <c r="I43" s="259"/>
      <c r="J43" s="34"/>
      <c r="K43" s="259"/>
      <c r="L43" s="34"/>
      <c r="M43" s="53"/>
    </row>
    <row r="44" spans="2:13" ht="49.9" customHeight="1">
      <c r="B44" s="419" t="s">
        <v>41</v>
      </c>
      <c r="C44" s="121"/>
      <c r="D44" s="55"/>
      <c r="E44" s="260"/>
      <c r="F44" s="34"/>
      <c r="G44" s="259"/>
      <c r="H44" s="34"/>
      <c r="I44" s="259"/>
      <c r="J44" s="428" t="s">
        <v>42</v>
      </c>
      <c r="K44" s="260"/>
      <c r="L44" s="34"/>
      <c r="M44" s="53"/>
    </row>
    <row r="45" spans="2:13" ht="49.9" customHeight="1">
      <c r="B45" s="419" t="s">
        <v>43</v>
      </c>
      <c r="C45" s="124"/>
      <c r="D45" s="425"/>
      <c r="E45" s="426"/>
      <c r="F45" s="427" t="s">
        <v>44</v>
      </c>
      <c r="G45" s="259"/>
      <c r="H45" s="34">
        <f>M30*8</f>
        <v>0</v>
      </c>
      <c r="I45" s="259"/>
      <c r="J45" s="429" t="s">
        <v>45</v>
      </c>
      <c r="M45" s="53"/>
    </row>
    <row r="46" spans="2:13" ht="49.9" customHeight="1">
      <c r="B46" s="419" t="s">
        <v>46</v>
      </c>
      <c r="C46" s="124"/>
      <c r="D46" s="425" t="s">
        <v>47</v>
      </c>
      <c r="E46" s="426"/>
      <c r="F46" s="427" t="s">
        <v>44</v>
      </c>
      <c r="G46" s="259"/>
      <c r="H46" s="34">
        <f>F47*8</f>
        <v>0</v>
      </c>
      <c r="I46" s="259"/>
      <c r="J46" s="429" t="s">
        <v>48</v>
      </c>
      <c r="M46" s="53"/>
    </row>
    <row r="47" spans="2:13" ht="49.9" customHeight="1">
      <c r="B47" s="420" t="s">
        <v>49</v>
      </c>
      <c r="D47" s="34"/>
      <c r="E47" s="259"/>
      <c r="F47" s="58"/>
      <c r="G47" s="268"/>
      <c r="H47" s="34"/>
      <c r="I47" s="259"/>
      <c r="J47" s="34"/>
      <c r="K47" s="259"/>
      <c r="L47" s="34"/>
      <c r="M47" s="53"/>
    </row>
    <row r="48" spans="2:13" ht="49.9" customHeight="1">
      <c r="B48" s="420"/>
      <c r="D48" s="55"/>
      <c r="E48" s="260"/>
      <c r="F48" s="34"/>
      <c r="G48" s="259"/>
      <c r="H48" s="34"/>
      <c r="I48" s="259"/>
      <c r="J48" s="34"/>
      <c r="K48" s="259"/>
      <c r="L48" s="34"/>
      <c r="M48" s="53"/>
    </row>
    <row r="49" spans="2:13" ht="49.9" customHeight="1" thickBot="1">
      <c r="B49" s="421" t="s">
        <v>50</v>
      </c>
      <c r="C49" s="125"/>
      <c r="D49" s="60"/>
      <c r="E49" s="261"/>
      <c r="F49" s="34"/>
      <c r="G49" s="259"/>
      <c r="H49" s="60"/>
      <c r="I49" s="261"/>
      <c r="J49" s="60"/>
      <c r="K49" s="261"/>
      <c r="L49" s="60"/>
      <c r="M49" s="53"/>
    </row>
    <row r="50" spans="2:13" ht="49.9" customHeight="1" thickBot="1">
      <c r="B50" s="422" t="s">
        <v>921</v>
      </c>
      <c r="C50" s="124"/>
      <c r="D50" s="451" t="s">
        <v>882</v>
      </c>
      <c r="E50" s="506"/>
      <c r="F50" s="451" t="s">
        <v>882</v>
      </c>
      <c r="G50" s="506"/>
      <c r="H50" s="451" t="s">
        <v>882</v>
      </c>
      <c r="I50" s="506"/>
      <c r="J50" s="451" t="s">
        <v>882</v>
      </c>
      <c r="K50" s="506"/>
      <c r="L50" s="451" t="s">
        <v>882</v>
      </c>
      <c r="M50" s="451" t="s">
        <v>882</v>
      </c>
    </row>
    <row r="51" spans="2:13" ht="49.9" customHeight="1" thickBot="1">
      <c r="B51" s="422" t="s">
        <v>922</v>
      </c>
      <c r="C51" s="124"/>
      <c r="D51" s="409">
        <v>42</v>
      </c>
      <c r="E51" s="410"/>
      <c r="F51" s="409">
        <v>50</v>
      </c>
      <c r="G51" s="410"/>
      <c r="H51" s="409">
        <v>56</v>
      </c>
      <c r="I51" s="410"/>
      <c r="J51" s="409">
        <v>59</v>
      </c>
      <c r="K51" s="410"/>
      <c r="L51" s="409">
        <v>57</v>
      </c>
      <c r="M51" s="409">
        <v>57</v>
      </c>
    </row>
    <row r="52" spans="2:13" ht="49.9" customHeight="1">
      <c r="B52" s="423" t="s">
        <v>53</v>
      </c>
      <c r="C52" s="126"/>
      <c r="D52" s="34"/>
      <c r="E52" s="259"/>
      <c r="J52" s="34"/>
      <c r="K52" s="259"/>
      <c r="L52" s="34"/>
      <c r="M52" s="53"/>
    </row>
    <row r="53" spans="2:13" ht="49.9" customHeight="1">
      <c r="B53" s="420" t="s">
        <v>54</v>
      </c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49.9" customHeight="1">
      <c r="B54" s="420"/>
      <c r="C54" s="127"/>
      <c r="D54" s="446" t="s">
        <v>1238</v>
      </c>
      <c r="E54" s="259"/>
      <c r="F54" s="34"/>
      <c r="G54" s="259"/>
      <c r="H54" s="34"/>
      <c r="I54" s="259"/>
      <c r="J54" s="34"/>
      <c r="K54" s="259"/>
      <c r="L54" s="34"/>
      <c r="M54" s="53"/>
    </row>
    <row r="55" spans="2:13" ht="49.9" customHeight="1" thickBot="1">
      <c r="B55" s="424"/>
      <c r="C55" s="68"/>
      <c r="D55" s="68"/>
      <c r="E55" s="264"/>
      <c r="F55" s="68"/>
      <c r="G55" s="264"/>
      <c r="H55" s="68"/>
      <c r="I55" s="264"/>
      <c r="J55" s="68"/>
      <c r="K55" s="264"/>
      <c r="L55" s="68"/>
      <c r="M55" s="98"/>
    </row>
    <row r="56" spans="2:13" ht="15.75" thickTop="1"/>
  </sheetData>
  <mergeCells count="2">
    <mergeCell ref="B1:M1"/>
    <mergeCell ref="H2:J2"/>
  </mergeCells>
  <dataValidations count="8">
    <dataValidation type="list" errorStyle="information" operator="equal" allowBlank="1" showErrorMessage="1" sqref="E35 G35 I35 K35" xr:uid="{1DFF1D60-E23D-45D2-A9AB-47B155FD0738}">
      <formula1>"Ted Dunn,Richard Gray,Billy Rueckert, Victor Varney"</formula1>
    </dataValidation>
    <dataValidation type="list" errorStyle="information" operator="equal" allowBlank="1" showErrorMessage="1" sqref="E39 G39 I39 K39" xr:uid="{063A33C0-2D81-44B3-8080-88CDF79207F3}">
      <formula1>"Chris R Boli,Jay Horn, Nathan DeWitt"</formula1>
    </dataValidation>
    <dataValidation type="list" errorStyle="information" operator="equal" allowBlank="1" showErrorMessage="1" sqref="E40 G40 I40 K40" xr:uid="{C591B64F-A4C0-4CBB-A737-F2A9F2E774A6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E41 G41 I41 K41" xr:uid="{477D53F5-3E30-4701-98F2-5572F5701EC8}">
      <formula1>"Dennis Winchell, Art Kotz, Harold BoettcherArt Kotz, Rob Grau,Joe Mills,John Morck,Brandt Wilkus,Chris Tilley,Charles Stirewalt,Victor Varney,Nick Conner,Richard Gray,John Tredway,Donald Marshall"</formula1>
    </dataValidation>
    <dataValidation errorStyle="information" allowBlank="1" showInputMessage="1" showErrorMessage="1" sqref="D42:E42" xr:uid="{3F24CD3C-E350-4E00-8823-46D11A0F8F19}"/>
    <dataValidation type="list" errorStyle="information" operator="equal" allowBlank="1" showErrorMessage="1" sqref="E37 G37 I37 K37" xr:uid="{F0246076-7181-4476-9F85-45D5B738FD9D}">
      <formula1>"Donald Marshall,Charles Stirewalt,Chris Tilley,John Tredway,Victor Varney"</formula1>
    </dataValidation>
    <dataValidation type="list" errorStyle="information" operator="equal" allowBlank="1" showErrorMessage="1" sqref="E36 G36 I36 K36" xr:uid="{A3BB8887-4D72-474C-91C4-C448C5EDAFFA}">
      <formula1>"Harold Boettcher,Gene Ezzell,Rob Grau,Roger Koss,Gray Lackey,Michael S MacLean,Joe Mills,John F Morck,Ray Albers"</formula1>
    </dataValidation>
    <dataValidation type="list" errorStyle="warning" operator="equal" allowBlank="1" showErrorMessage="1" sqref="D8:L8" xr:uid="{5D6B93BB-F8BD-40D5-9389-11BD94AF8671}">
      <formula1>"17,,399,671,1686,1640"</formula1>
    </dataValidation>
  </dataValidations>
  <pageMargins left="0.7" right="0.7" top="0.75" bottom="0.75" header="0.3" footer="0.3"/>
  <pageSetup scale="23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Check Names" prompt="_x000a__x000a_" xr:uid="{09AE3E76-605C-47AA-A935-33CE975D12F5}">
          <x14:formula1>
            <xm:f>DATA_Lists!$X$4:$X$219</xm:f>
          </x14:formula1>
          <xm:sqref>M32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644AC-A534-429C-8177-120F3C5198FD}">
  <dimension ref="A1:Q56"/>
  <sheetViews>
    <sheetView workbookViewId="0"/>
  </sheetViews>
  <sheetFormatPr defaultRowHeight="15"/>
  <cols>
    <col min="1" max="1" width="3.28515625" customWidth="1"/>
    <col min="2" max="2" width="50.7109375" customWidth="1"/>
    <col min="3" max="3" width="2.28515625" customWidth="1"/>
    <col min="4" max="4" width="50.7109375" customWidth="1"/>
    <col min="5" max="5" width="2.140625" style="14" customWidth="1"/>
    <col min="6" max="6" width="50.7109375" customWidth="1"/>
    <col min="7" max="7" width="2.140625" style="14" customWidth="1"/>
    <col min="8" max="8" width="50.7109375" customWidth="1"/>
    <col min="9" max="9" width="1.7109375" style="14" customWidth="1"/>
    <col min="10" max="10" width="50.7109375" customWidth="1"/>
    <col min="11" max="11" width="2.140625" style="14" customWidth="1"/>
    <col min="12" max="12" width="50.7109375" customWidth="1"/>
    <col min="13" max="13" width="20.7109375" customWidth="1"/>
    <col min="14" max="14" width="1.5703125" customWidth="1"/>
    <col min="15" max="15" width="23.28515625" customWidth="1"/>
    <col min="16" max="1030" width="11.7109375" customWidth="1"/>
  </cols>
  <sheetData>
    <row r="1" spans="1:17" ht="55.9" customHeight="1" thickTop="1">
      <c r="B1" s="501" t="s">
        <v>3</v>
      </c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</row>
    <row r="2" spans="1:17" ht="49.9" customHeight="1">
      <c r="B2" s="411" t="s">
        <v>4</v>
      </c>
      <c r="C2" s="110"/>
      <c r="D2" s="239"/>
      <c r="E2" s="250"/>
      <c r="F2" s="6" t="s">
        <v>5</v>
      </c>
      <c r="G2" s="265"/>
      <c r="H2" s="502">
        <v>45270</v>
      </c>
      <c r="I2" s="502"/>
      <c r="J2" s="502"/>
      <c r="K2" s="271"/>
      <c r="L2" s="99" t="s">
        <v>7</v>
      </c>
      <c r="M2" s="8" t="s">
        <v>6</v>
      </c>
    </row>
    <row r="3" spans="1:17" ht="49.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438">
        <f>IF(H2="","",INDEX('2023_Trains'!B7:D59,MATCH(H2,'2023_Trains'!C7:C59,0),1))</f>
        <v>52</v>
      </c>
    </row>
    <row r="4" spans="1:17" ht="49.9" customHeight="1">
      <c r="B4" s="5"/>
      <c r="C4" s="110"/>
      <c r="D4" s="437"/>
      <c r="E4" s="251"/>
      <c r="F4" s="102"/>
      <c r="G4" s="266"/>
      <c r="H4" s="396" t="str">
        <f>IF(H2=0," ",VLOOKUP(H2,'2023_Trains'!C9:N62,12,))</f>
        <v>Santa Trains-D</v>
      </c>
      <c r="I4" s="270"/>
      <c r="J4" s="246"/>
      <c r="K4" s="273"/>
      <c r="L4" s="35"/>
      <c r="M4" s="108"/>
    </row>
    <row r="5" spans="1:17" ht="49.9" customHeight="1">
      <c r="B5" s="412" t="s">
        <v>917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49.9" customHeight="1">
      <c r="A6" s="14"/>
      <c r="B6" s="413" t="s">
        <v>918</v>
      </c>
      <c r="C6" s="112"/>
      <c r="D6" s="381" t="str">
        <f>IF($H$2=0," ",IF(VLOOKUP($H$2,'2023_Trains'!$C$7:$N$63,4)=0," ",VLOOKUP($H$2,'2023_Trains'!$C$7:$N$63,4,FALSE)))</f>
        <v>9:30 am</v>
      </c>
      <c r="E6" s="382"/>
      <c r="F6" s="381" t="str">
        <f>IF($H$2=0," ",IF(VLOOKUP($H$2,'2023_Trains'!$C$7:$N$63,5)=0," ",VLOOKUP($H$2,'2023_Trains'!$C$7:$N$63,5,FALSE)))</f>
        <v>11:00 am</v>
      </c>
      <c r="G6" s="382"/>
      <c r="H6" s="381" t="str">
        <f>IF($H$2=0," ",IF(VLOOKUP($H$2,'2023_Trains'!$C$7:$N$63,6)=0," ",VLOOKUP($H$2,'2023_Trains'!$C$7:$N$63,6,FALSE)))</f>
        <v>12:30 pm</v>
      </c>
      <c r="I6" s="382"/>
      <c r="J6" s="381" t="str">
        <f>IF($H$2=0," ",IF(VLOOKUP($H$2,'2023_Trains'!$C$7:$N$63,7)=0," ",VLOOKUP($H$2,'2023_Trains'!$C$7:$N$63,7,FALSE)))</f>
        <v>2:15 pm</v>
      </c>
      <c r="K6" s="382"/>
      <c r="L6" s="381" t="str">
        <f>IF($H$2=0," ",IF(VLOOKUP($H$2,'2023_Trains'!$C$7:$N$63,8)=0," ",VLOOKUP($H$2,'2023_Trains'!$C$7:$N$63,8,FALSE)))</f>
        <v>3:45 pm</v>
      </c>
      <c r="M6" s="26"/>
      <c r="N6" s="14"/>
    </row>
    <row r="7" spans="1:17" ht="49.9" customHeight="1">
      <c r="A7" s="14"/>
      <c r="B7" s="18" t="s">
        <v>919</v>
      </c>
      <c r="C7" s="113"/>
      <c r="D7" s="383">
        <f>IF(D6=" "," ",VALUE(D6))</f>
        <v>0.39583333333333331</v>
      </c>
      <c r="E7" s="382"/>
      <c r="F7" s="383">
        <f>IF(F6=" "," ",VALUE(F6))</f>
        <v>0.45833333333333331</v>
      </c>
      <c r="G7" s="382"/>
      <c r="H7" s="383">
        <f t="shared" ref="H7:L7" si="0">IF(H6=" "," ",VALUE(H6))</f>
        <v>0.52083333333333337</v>
      </c>
      <c r="I7" s="382"/>
      <c r="J7" s="383">
        <f t="shared" si="0"/>
        <v>0.59375</v>
      </c>
      <c r="K7" s="382"/>
      <c r="L7" s="383">
        <f t="shared" si="0"/>
        <v>0.65625</v>
      </c>
      <c r="M7" s="330"/>
      <c r="N7" s="14"/>
      <c r="O7" s="282"/>
    </row>
    <row r="8" spans="1:17" ht="49.9" customHeight="1">
      <c r="B8" s="18" t="s">
        <v>920</v>
      </c>
      <c r="C8" s="113"/>
      <c r="D8" s="384">
        <v>1640</v>
      </c>
      <c r="E8" s="385"/>
      <c r="F8" s="384">
        <v>671</v>
      </c>
      <c r="G8" s="385"/>
      <c r="H8" s="384">
        <v>1640</v>
      </c>
      <c r="I8" s="385"/>
      <c r="J8" s="384">
        <v>671</v>
      </c>
      <c r="K8" s="385"/>
      <c r="L8" s="384">
        <v>1640</v>
      </c>
      <c r="M8" s="20"/>
    </row>
    <row r="9" spans="1:17" ht="49.9" customHeight="1">
      <c r="B9" s="23"/>
      <c r="C9" s="114"/>
      <c r="D9" s="386"/>
      <c r="E9" s="387"/>
      <c r="F9" s="388"/>
      <c r="G9" s="387"/>
      <c r="H9" s="388"/>
      <c r="I9" s="387"/>
      <c r="J9" s="388"/>
      <c r="K9" s="387"/>
      <c r="L9" s="388"/>
      <c r="M9" s="20"/>
    </row>
    <row r="10" spans="1:17" ht="49.9" customHeight="1">
      <c r="B10" s="414" t="s">
        <v>12</v>
      </c>
      <c r="C10" s="132" t="s">
        <v>809</v>
      </c>
      <c r="D10" s="389">
        <f t="shared" ref="D10:F12" si="1">IF(C10=0," ",TIMEVALUE(LEFT(C10,2)&amp;":"&amp;MID(C10,3,2)&amp;":"&amp;RIGHT(C10,2)))</f>
        <v>0.39618055555555554</v>
      </c>
      <c r="E10" s="390" t="s">
        <v>1187</v>
      </c>
      <c r="F10" s="389">
        <f t="shared" si="1"/>
        <v>0.4611574074074074</v>
      </c>
      <c r="G10" s="390" t="s">
        <v>1191</v>
      </c>
      <c r="H10" s="389">
        <f t="shared" ref="H10" si="2">IF(G10=0," ",TIMEVALUE(LEFT(G10,2)&amp;":"&amp;MID(G10,3,2)&amp;":"&amp;RIGHT(G10,2)))</f>
        <v>0.52400462962962957</v>
      </c>
      <c r="I10" s="390" t="s">
        <v>1069</v>
      </c>
      <c r="J10" s="389">
        <f t="shared" ref="J10" si="3">IF(I10=0," ",TIMEVALUE(LEFT(I10,2)&amp;":"&amp;MID(I10,3,2)&amp;":"&amp;RIGHT(I10,2)))</f>
        <v>0.5953356481481481</v>
      </c>
      <c r="K10" s="390" t="s">
        <v>1177</v>
      </c>
      <c r="L10" s="389">
        <f t="shared" ref="L10" si="4">IF(K10=0," ",TIMEVALUE(LEFT(K10,2)&amp;":"&amp;MID(K10,3,2)&amp;":"&amp;RIGHT(K10,2)))</f>
        <v>0.6567708333333333</v>
      </c>
      <c r="M10" s="337"/>
    </row>
    <row r="11" spans="1:17" ht="49.9" customHeight="1">
      <c r="B11" s="415" t="s">
        <v>13</v>
      </c>
      <c r="C11" s="248"/>
      <c r="D11" s="439" t="str">
        <f>IF(C12=0," ",$L$2)</f>
        <v>R</v>
      </c>
      <c r="E11" s="439"/>
      <c r="F11" s="439" t="str">
        <f t="shared" ref="F11" si="5">IF(E12=0," ",$L$2)</f>
        <v>R</v>
      </c>
      <c r="G11" s="439"/>
      <c r="H11" s="439" t="str">
        <f t="shared" ref="H11" si="6">IF(G12=0," ",$L$2)</f>
        <v>R</v>
      </c>
      <c r="I11" s="439"/>
      <c r="J11" s="439" t="str">
        <f t="shared" ref="J11" si="7">IF(I12=0," ",$L$2)</f>
        <v>R</v>
      </c>
      <c r="K11" s="439"/>
      <c r="L11" s="439" t="str">
        <f t="shared" ref="L11" si="8">IF(K12=0," ",$L$2)</f>
        <v>R</v>
      </c>
      <c r="M11" s="337"/>
      <c r="O11" s="245"/>
    </row>
    <row r="12" spans="1:17" ht="49.9" customHeight="1">
      <c r="B12" s="414" t="s">
        <v>14</v>
      </c>
      <c r="C12" s="132" t="s">
        <v>1221</v>
      </c>
      <c r="D12" s="389">
        <f t="shared" si="1"/>
        <v>0.40394675925925921</v>
      </c>
      <c r="E12" s="390" t="s">
        <v>964</v>
      </c>
      <c r="F12" s="389">
        <f t="shared" ref="F12" si="9">IF(E12=0," ",TIMEVALUE(LEFT(E12,2)&amp;":"&amp;MID(E12,3,2)&amp;":"&amp;RIGHT(E12,2)))</f>
        <v>0.46892361111111108</v>
      </c>
      <c r="G12" s="390" t="s">
        <v>891</v>
      </c>
      <c r="H12" s="389">
        <f t="shared" ref="H12" si="10">IF(G12=0," ",TIMEVALUE(LEFT(G12,2)&amp;":"&amp;MID(G12,3,2)&amp;":"&amp;RIGHT(G12,2)))</f>
        <v>0.53106481481481482</v>
      </c>
      <c r="I12" s="390" t="s">
        <v>933</v>
      </c>
      <c r="J12" s="389">
        <f t="shared" ref="J12" si="11">IF(I12=0," ",TIMEVALUE(LEFT(I12,2)&amp;":"&amp;MID(I12,3,2)&amp;":"&amp;RIGHT(I12,2)))</f>
        <v>0.60239583333333335</v>
      </c>
      <c r="K12" s="390" t="s">
        <v>1218</v>
      </c>
      <c r="L12" s="389">
        <f t="shared" ref="L12" si="12">IF(K12=0," ",TIMEVALUE(LEFT(K12,2)&amp;":"&amp;MID(K12,3,2)&amp;":"&amp;RIGHT(K12,2)))</f>
        <v>0.66383101851851845</v>
      </c>
      <c r="M12" s="337"/>
      <c r="O12" s="301"/>
    </row>
    <row r="13" spans="1:17" ht="49.9" customHeight="1">
      <c r="B13" s="414" t="s">
        <v>16</v>
      </c>
      <c r="C13" s="132" t="s">
        <v>1222</v>
      </c>
      <c r="D13" s="389">
        <f>IF(C13=0," ",TIMEVALUE(LEFT(C13,2)&amp;":"&amp;MID(C13,3,2)&amp;":"&amp;RIGHT(C13,2)))</f>
        <v>0.41453703703703698</v>
      </c>
      <c r="E13" s="393" t="s">
        <v>983</v>
      </c>
      <c r="F13" s="389">
        <f>IF(E13=0," ",TIMEVALUE(LEFT(E13,2)&amp;":"&amp;MID(E13,3,2)&amp;":"&amp;RIGHT(E13,2)))</f>
        <v>0.4816319444444444</v>
      </c>
      <c r="G13" s="393" t="s">
        <v>1216</v>
      </c>
      <c r="H13" s="389">
        <f>IF(G13=0," ",TIMEVALUE(LEFT(G13,2)&amp;":"&amp;MID(G13,3,2)&amp;":"&amp;RIGHT(G13,2)))</f>
        <v>0.53812499999999996</v>
      </c>
      <c r="I13" s="393" t="s">
        <v>1175</v>
      </c>
      <c r="J13" s="389">
        <f>IF(I13=0," ",TIMEVALUE(LEFT(I13,2)&amp;":"&amp;MID(I13,3,2)&amp;":"&amp;RIGHT(I13,2)))</f>
        <v>0.61016203703703698</v>
      </c>
      <c r="K13" s="393" t="s">
        <v>1210</v>
      </c>
      <c r="L13" s="389">
        <f>IF(K13=0," ",TIMEVALUE(LEFT(K13,2)&amp;":"&amp;MID(K13,3,2)&amp;":"&amp;RIGHT(K13,2)))</f>
        <v>0.67019675925925926</v>
      </c>
      <c r="M13" s="337" t="s">
        <v>15</v>
      </c>
    </row>
    <row r="14" spans="1:17" ht="49.9" customHeight="1">
      <c r="B14" s="414" t="s">
        <v>17</v>
      </c>
      <c r="C14" s="132" t="s">
        <v>1199</v>
      </c>
      <c r="D14" s="389">
        <f t="shared" ref="D14:D17" si="13">IF(C14=0," ",TIMEVALUE(LEFT(C14,2)&amp;":"&amp;MID(C14,3,2)&amp;":"&amp;RIGHT(C14,2)))</f>
        <v>0.42937500000000001</v>
      </c>
      <c r="E14" s="390" t="s">
        <v>815</v>
      </c>
      <c r="F14" s="389">
        <f t="shared" ref="F14:F17" si="14">IF(E14=0," ",TIMEVALUE(LEFT(E14,2)&amp;":"&amp;MID(E14,3,2)&amp;":"&amp;RIGHT(E14,2)))</f>
        <v>0.49151620370370369</v>
      </c>
      <c r="G14" s="390" t="s">
        <v>951</v>
      </c>
      <c r="H14" s="389">
        <f t="shared" ref="H14:H17" si="15">IF(G14=0," ",TIMEVALUE(LEFT(G14,2)&amp;":"&amp;MID(G14,3,2)&amp;":"&amp;RIGHT(G14,2)))</f>
        <v>0.55155092592592592</v>
      </c>
      <c r="I14" s="390" t="s">
        <v>1217</v>
      </c>
      <c r="J14" s="389">
        <f t="shared" ref="J14:J17" si="16">IF(I14=0," ",TIMEVALUE(LEFT(I14,2)&amp;":"&amp;MID(I14,3,2)&amp;":"&amp;RIGHT(I14,2)))</f>
        <v>0.62498842592592596</v>
      </c>
      <c r="K14" s="390" t="s">
        <v>1219</v>
      </c>
      <c r="L14" s="389">
        <f t="shared" ref="L14:L17" si="17">IF(K14=0," ",TIMEVALUE(LEFT(K14,2)&amp;":"&amp;MID(K14,3,2)&amp;":"&amp;RIGHT(K14,2)))</f>
        <v>0.68431712962962965</v>
      </c>
      <c r="M14" s="337"/>
      <c r="Q14" s="247"/>
    </row>
    <row r="15" spans="1:17" ht="49.9" customHeight="1">
      <c r="B15" s="414" t="s">
        <v>18</v>
      </c>
      <c r="C15" s="132" t="s">
        <v>1214</v>
      </c>
      <c r="D15" s="389">
        <f t="shared" si="13"/>
        <v>0.43361111111111111</v>
      </c>
      <c r="E15" s="390" t="s">
        <v>1190</v>
      </c>
      <c r="F15" s="389">
        <f t="shared" si="14"/>
        <v>0.49787037037037035</v>
      </c>
      <c r="G15" s="390" t="s">
        <v>952</v>
      </c>
      <c r="H15" s="389">
        <f t="shared" si="15"/>
        <v>0.5564930555555555</v>
      </c>
      <c r="I15" s="390" t="s">
        <v>1073</v>
      </c>
      <c r="J15" s="389">
        <f t="shared" si="16"/>
        <v>0.63347222222222221</v>
      </c>
      <c r="K15" s="390" t="s">
        <v>804</v>
      </c>
      <c r="L15" s="389">
        <f t="shared" si="17"/>
        <v>0.68925925925925924</v>
      </c>
      <c r="M15" s="337"/>
    </row>
    <row r="16" spans="1:17" ht="49.9" customHeight="1">
      <c r="B16" s="415" t="s">
        <v>13</v>
      </c>
      <c r="C16" s="133"/>
      <c r="D16" s="439" t="str">
        <f>IF(C17=0," ",$L$2)</f>
        <v>R</v>
      </c>
      <c r="E16" s="439"/>
      <c r="F16" s="439" t="str">
        <f t="shared" ref="F16" si="18">IF(E17=0," ",$L$2)</f>
        <v>R</v>
      </c>
      <c r="G16" s="439"/>
      <c r="H16" s="439" t="str">
        <f t="shared" ref="H16" si="19">IF(G17=0," ",$L$2)</f>
        <v>R</v>
      </c>
      <c r="I16" s="439"/>
      <c r="J16" s="439" t="str">
        <f t="shared" ref="J16" si="20">IF(I17=0," ",$L$2)</f>
        <v>R</v>
      </c>
      <c r="K16" s="439"/>
      <c r="L16" s="439" t="str">
        <f t="shared" ref="L16" si="21">IF(K17=0," ",$L$2)</f>
        <v>R</v>
      </c>
      <c r="M16" s="337"/>
    </row>
    <row r="17" spans="1:13" ht="49.9" customHeight="1">
      <c r="B17" s="414" t="s">
        <v>19</v>
      </c>
      <c r="C17" s="132" t="s">
        <v>878</v>
      </c>
      <c r="D17" s="389">
        <f t="shared" si="13"/>
        <v>0.44490740740740736</v>
      </c>
      <c r="E17" s="390" t="s">
        <v>1215</v>
      </c>
      <c r="F17" s="389">
        <f t="shared" si="14"/>
        <v>0.50635416666666666</v>
      </c>
      <c r="G17" s="390" t="s">
        <v>1193</v>
      </c>
      <c r="H17" s="389">
        <f t="shared" si="15"/>
        <v>0.56567129629629631</v>
      </c>
      <c r="I17" s="390" t="s">
        <v>904</v>
      </c>
      <c r="J17" s="389">
        <f t="shared" si="16"/>
        <v>0.63982638888888888</v>
      </c>
      <c r="K17" s="390" t="s">
        <v>1220</v>
      </c>
      <c r="L17" s="389">
        <f t="shared" si="17"/>
        <v>0.69856481481481481</v>
      </c>
      <c r="M17" s="337"/>
    </row>
    <row r="18" spans="1:13" ht="49.9" customHeight="1">
      <c r="B18" s="341"/>
      <c r="C18" s="277"/>
      <c r="D18" s="394"/>
      <c r="E18" s="395"/>
      <c r="F18" s="394"/>
      <c r="G18" s="395"/>
      <c r="H18" s="394"/>
      <c r="I18" s="395"/>
      <c r="J18" s="394"/>
      <c r="K18" s="395"/>
      <c r="L18" s="394"/>
      <c r="M18" s="342"/>
    </row>
    <row r="19" spans="1:13" ht="49.9" customHeight="1">
      <c r="B19" s="29" t="s">
        <v>21</v>
      </c>
      <c r="C19" s="115"/>
      <c r="D19" s="386"/>
      <c r="E19" s="392"/>
      <c r="F19" s="386"/>
      <c r="G19" s="392"/>
      <c r="H19" s="386"/>
      <c r="I19" s="392"/>
      <c r="J19" s="386"/>
      <c r="K19" s="392"/>
      <c r="L19" s="396"/>
      <c r="M19" s="28"/>
    </row>
    <row r="20" spans="1:13" ht="49.9" customHeight="1">
      <c r="A20" t="s">
        <v>911</v>
      </c>
      <c r="B20" s="29"/>
      <c r="C20" s="115"/>
      <c r="D20" s="386"/>
      <c r="E20" s="392"/>
      <c r="F20" s="386"/>
      <c r="G20" s="392"/>
      <c r="H20" s="386"/>
      <c r="I20" s="392"/>
      <c r="J20" s="386"/>
      <c r="K20" s="392"/>
      <c r="L20" s="396"/>
      <c r="M20" s="28"/>
    </row>
    <row r="21" spans="1:13" ht="49.9" customHeight="1">
      <c r="B21" s="430">
        <v>100</v>
      </c>
      <c r="C21" s="116"/>
      <c r="D21" s="384">
        <v>64</v>
      </c>
      <c r="E21" s="384"/>
      <c r="F21" s="384">
        <v>55</v>
      </c>
      <c r="G21" s="384"/>
      <c r="H21" s="384">
        <v>57</v>
      </c>
      <c r="I21" s="384"/>
      <c r="J21" s="384">
        <v>59</v>
      </c>
      <c r="K21" s="384"/>
      <c r="L21" s="384">
        <v>55</v>
      </c>
      <c r="M21" s="28"/>
    </row>
    <row r="22" spans="1:13" ht="49.9" customHeight="1">
      <c r="B22" s="430">
        <v>101</v>
      </c>
      <c r="C22" s="116"/>
      <c r="D22" s="384">
        <v>61</v>
      </c>
      <c r="E22" s="385"/>
      <c r="F22" s="384">
        <v>60</v>
      </c>
      <c r="G22" s="385"/>
      <c r="H22" s="384">
        <v>27</v>
      </c>
      <c r="I22" s="385"/>
      <c r="J22" s="384">
        <v>43</v>
      </c>
      <c r="K22" s="385"/>
      <c r="L22" s="384">
        <v>53</v>
      </c>
      <c r="M22" s="28"/>
    </row>
    <row r="23" spans="1:13" ht="49.9" customHeight="1">
      <c r="B23" s="430">
        <v>200</v>
      </c>
      <c r="C23" s="116"/>
      <c r="D23" s="384">
        <v>61</v>
      </c>
      <c r="E23" s="385"/>
      <c r="F23" s="384">
        <v>26</v>
      </c>
      <c r="G23" s="385"/>
      <c r="H23" s="384">
        <v>40</v>
      </c>
      <c r="I23" s="385"/>
      <c r="J23" s="384">
        <v>24</v>
      </c>
      <c r="K23" s="385"/>
      <c r="L23" s="384">
        <v>36</v>
      </c>
      <c r="M23" s="28"/>
    </row>
    <row r="24" spans="1:13" ht="49.9" customHeight="1">
      <c r="B24" s="430">
        <v>201</v>
      </c>
      <c r="C24" s="116"/>
      <c r="D24" s="384">
        <v>52</v>
      </c>
      <c r="E24" s="385"/>
      <c r="F24" s="384">
        <v>60</v>
      </c>
      <c r="G24" s="385"/>
      <c r="H24" s="384">
        <v>52</v>
      </c>
      <c r="I24" s="385"/>
      <c r="J24" s="384">
        <v>50</v>
      </c>
      <c r="K24" s="385"/>
      <c r="L24" s="384">
        <v>52</v>
      </c>
      <c r="M24" s="28"/>
    </row>
    <row r="25" spans="1:13" ht="49.9" customHeight="1">
      <c r="B25" s="430">
        <v>308</v>
      </c>
      <c r="C25" s="116"/>
      <c r="D25" s="384">
        <v>5</v>
      </c>
      <c r="E25" s="385"/>
      <c r="F25" s="384">
        <v>14</v>
      </c>
      <c r="G25" s="385"/>
      <c r="H25" s="384">
        <v>10</v>
      </c>
      <c r="I25" s="385"/>
      <c r="J25" s="384">
        <v>0</v>
      </c>
      <c r="K25" s="385"/>
      <c r="L25" s="384">
        <v>7</v>
      </c>
      <c r="M25" s="28"/>
    </row>
    <row r="26" spans="1:13" ht="49.9" customHeight="1">
      <c r="B26" s="431" t="s">
        <v>24</v>
      </c>
      <c r="C26" s="117"/>
      <c r="D26" s="384">
        <v>1</v>
      </c>
      <c r="E26" s="385"/>
      <c r="F26" s="384">
        <v>0</v>
      </c>
      <c r="G26" s="385"/>
      <c r="H26" s="384">
        <v>1</v>
      </c>
      <c r="I26" s="385"/>
      <c r="J26" s="384" t="str">
        <f>IF(J8=0," ","0")</f>
        <v>0</v>
      </c>
      <c r="K26" s="385"/>
      <c r="L26" s="384">
        <v>1</v>
      </c>
      <c r="M26" s="28"/>
    </row>
    <row r="27" spans="1:13" ht="49.9" customHeight="1" thickBot="1">
      <c r="B27" s="432">
        <v>302</v>
      </c>
      <c r="C27" s="118">
        <v>8</v>
      </c>
      <c r="D27" s="384">
        <v>8</v>
      </c>
      <c r="E27" s="385"/>
      <c r="F27" s="384">
        <v>7</v>
      </c>
      <c r="G27" s="385"/>
      <c r="H27" s="384">
        <v>8</v>
      </c>
      <c r="I27" s="385"/>
      <c r="J27" s="384" t="str">
        <f>IF(J8=0," ","0")</f>
        <v>0</v>
      </c>
      <c r="K27" s="385"/>
      <c r="L27" s="384">
        <v>8</v>
      </c>
      <c r="M27" s="28"/>
    </row>
    <row r="28" spans="1:13" ht="49.9" customHeight="1" thickTop="1" thickBot="1">
      <c r="B28" s="433" t="s">
        <v>923</v>
      </c>
      <c r="C28" s="119"/>
      <c r="D28" s="397">
        <f>SUM(D21:D27)</f>
        <v>252</v>
      </c>
      <c r="E28" s="398"/>
      <c r="F28" s="397">
        <f>SUM(F21:F27)</f>
        <v>222</v>
      </c>
      <c r="G28" s="398"/>
      <c r="H28" s="397">
        <f>SUM(H21:H27)</f>
        <v>195</v>
      </c>
      <c r="I28" s="398"/>
      <c r="J28" s="397">
        <f>SUM(J21:J27)</f>
        <v>176</v>
      </c>
      <c r="K28" s="399"/>
      <c r="L28" s="400">
        <f>SUM(L21:L27)</f>
        <v>212</v>
      </c>
      <c r="M28" s="28"/>
    </row>
    <row r="29" spans="1:13" ht="49.9" customHeight="1" thickTop="1" thickBot="1">
      <c r="B29" s="433" t="s">
        <v>924</v>
      </c>
      <c r="C29" s="119"/>
      <c r="D29" s="397">
        <f>D28</f>
        <v>252</v>
      </c>
      <c r="E29" s="398"/>
      <c r="F29" s="397">
        <f>D29+F28</f>
        <v>474</v>
      </c>
      <c r="G29" s="398"/>
      <c r="H29" s="397">
        <f>F29+H28</f>
        <v>669</v>
      </c>
      <c r="I29" s="398"/>
      <c r="J29" s="397">
        <f>J28+H29</f>
        <v>845</v>
      </c>
      <c r="K29" s="399"/>
      <c r="L29" s="400">
        <f>L28+J29</f>
        <v>1057</v>
      </c>
      <c r="M29" s="130"/>
    </row>
    <row r="30" spans="1:13" ht="49.9" customHeight="1" thickTop="1" thickBot="1">
      <c r="B30" s="434" t="s">
        <v>925</v>
      </c>
      <c r="C30" s="120"/>
      <c r="D30" s="401"/>
      <c r="E30" s="402"/>
      <c r="F30" s="401"/>
      <c r="G30" s="398"/>
      <c r="H30" s="401"/>
      <c r="I30" s="402"/>
      <c r="J30" s="401"/>
      <c r="K30" s="403"/>
      <c r="L30" s="404"/>
      <c r="M30" s="28"/>
    </row>
    <row r="31" spans="1:13" ht="49.9" customHeight="1" thickTop="1" thickBot="1">
      <c r="B31" s="434" t="s">
        <v>926</v>
      </c>
      <c r="C31" s="120"/>
      <c r="D31" s="401"/>
      <c r="E31" s="402"/>
      <c r="F31" s="401"/>
      <c r="G31" s="402"/>
      <c r="H31" s="401"/>
      <c r="I31" s="402"/>
      <c r="J31" s="401"/>
      <c r="K31" s="403"/>
      <c r="L31" s="404"/>
      <c r="M31" s="131" t="s">
        <v>679</v>
      </c>
    </row>
    <row r="32" spans="1:13" ht="49.9" customHeight="1" thickTop="1">
      <c r="B32" s="48"/>
      <c r="J32" s="14"/>
      <c r="K32" s="2" t="s">
        <v>30</v>
      </c>
      <c r="M32" s="28" t="s">
        <v>486</v>
      </c>
    </row>
    <row r="33" spans="2:13" ht="49.9" customHeight="1">
      <c r="B33" s="48"/>
      <c r="J33" s="49" t="s">
        <v>31</v>
      </c>
      <c r="M33" s="28"/>
    </row>
    <row r="34" spans="2:13" ht="49.9" customHeight="1">
      <c r="B34" s="417" t="s">
        <v>32</v>
      </c>
      <c r="C34" s="121"/>
      <c r="D34" t="s">
        <v>33</v>
      </c>
      <c r="M34" s="28"/>
    </row>
    <row r="35" spans="2:13" ht="49.9" customHeight="1">
      <c r="B35" s="435" t="s">
        <v>34</v>
      </c>
      <c r="C35" s="122"/>
      <c r="D35" s="496" t="s">
        <v>68</v>
      </c>
      <c r="E35" s="497"/>
      <c r="F35" s="496" t="s">
        <v>68</v>
      </c>
      <c r="G35" s="497"/>
      <c r="H35" s="496" t="s">
        <v>68</v>
      </c>
      <c r="I35" s="497"/>
      <c r="J35" s="496" t="s">
        <v>68</v>
      </c>
      <c r="K35" s="497"/>
      <c r="L35" s="496" t="s">
        <v>68</v>
      </c>
      <c r="M35" s="28"/>
    </row>
    <row r="36" spans="2:13" ht="49.9" customHeight="1">
      <c r="B36" s="435" t="s">
        <v>35</v>
      </c>
      <c r="C36" s="122"/>
      <c r="D36" s="496" t="s">
        <v>62</v>
      </c>
      <c r="E36" s="497"/>
      <c r="F36" s="496" t="s">
        <v>483</v>
      </c>
      <c r="G36" s="497"/>
      <c r="H36" s="496" t="s">
        <v>62</v>
      </c>
      <c r="I36" s="497"/>
      <c r="J36" s="496" t="s">
        <v>61</v>
      </c>
      <c r="K36" s="497"/>
      <c r="L36" s="496" t="s">
        <v>62</v>
      </c>
      <c r="M36" s="53"/>
    </row>
    <row r="37" spans="2:13" ht="49.9" customHeight="1">
      <c r="B37" s="435" t="s">
        <v>36</v>
      </c>
      <c r="C37" s="122"/>
      <c r="D37" s="496" t="s">
        <v>60</v>
      </c>
      <c r="E37" s="406"/>
      <c r="F37" s="496" t="s">
        <v>60</v>
      </c>
      <c r="G37" s="406"/>
      <c r="H37" s="496" t="s">
        <v>60</v>
      </c>
      <c r="I37" s="406"/>
      <c r="J37" s="496" t="s">
        <v>60</v>
      </c>
      <c r="K37" s="406"/>
      <c r="L37" s="496" t="s">
        <v>60</v>
      </c>
      <c r="M37" s="53"/>
    </row>
    <row r="38" spans="2:13" ht="49.9" customHeight="1">
      <c r="B38" s="435"/>
      <c r="C38" s="122"/>
      <c r="D38" s="405"/>
      <c r="E38" s="406"/>
      <c r="F38" s="407"/>
      <c r="G38" s="408"/>
      <c r="H38" s="405"/>
      <c r="I38" s="406"/>
      <c r="J38" s="405"/>
      <c r="K38" s="406"/>
      <c r="L38" s="405"/>
      <c r="M38" s="53"/>
    </row>
    <row r="39" spans="2:13" ht="49.9" customHeight="1">
      <c r="B39" s="435" t="s">
        <v>37</v>
      </c>
      <c r="C39" s="122"/>
      <c r="D39" s="496" t="s">
        <v>481</v>
      </c>
      <c r="E39" s="406"/>
      <c r="F39" s="496" t="s">
        <v>481</v>
      </c>
      <c r="G39" s="406"/>
      <c r="H39" s="496" t="s">
        <v>481</v>
      </c>
      <c r="I39" s="406"/>
      <c r="J39" s="496" t="s">
        <v>481</v>
      </c>
      <c r="K39" s="406"/>
      <c r="L39" s="496" t="s">
        <v>481</v>
      </c>
      <c r="M39" s="53"/>
    </row>
    <row r="40" spans="2:13" ht="49.9" customHeight="1">
      <c r="B40" s="435" t="s">
        <v>38</v>
      </c>
      <c r="C40" s="122"/>
      <c r="D40" s="496" t="s">
        <v>57</v>
      </c>
      <c r="E40" s="406"/>
      <c r="F40" s="496" t="s">
        <v>1182</v>
      </c>
      <c r="G40" s="406"/>
      <c r="H40" s="496" t="s">
        <v>57</v>
      </c>
      <c r="I40" s="406"/>
      <c r="J40" s="496" t="s">
        <v>56</v>
      </c>
      <c r="K40" s="406"/>
      <c r="L40" s="496" t="s">
        <v>57</v>
      </c>
      <c r="M40" s="53"/>
    </row>
    <row r="41" spans="2:13" ht="49.9" customHeight="1">
      <c r="B41" s="435" t="s">
        <v>39</v>
      </c>
      <c r="C41" s="122"/>
      <c r="D41" s="496" t="s">
        <v>486</v>
      </c>
      <c r="E41" s="406"/>
      <c r="F41" s="496" t="s">
        <v>486</v>
      </c>
      <c r="G41" s="406"/>
      <c r="H41" s="496" t="s">
        <v>486</v>
      </c>
      <c r="I41" s="406"/>
      <c r="J41" s="496" t="s">
        <v>486</v>
      </c>
      <c r="K41" s="406"/>
      <c r="L41" s="496" t="s">
        <v>486</v>
      </c>
      <c r="M41" s="53"/>
    </row>
    <row r="42" spans="2:13" ht="49.9" customHeight="1">
      <c r="B42" s="436" t="s">
        <v>40</v>
      </c>
      <c r="C42" s="123"/>
      <c r="D42" s="34"/>
      <c r="E42" s="259"/>
      <c r="H42" s="34"/>
      <c r="I42" s="259"/>
      <c r="J42" s="34"/>
      <c r="K42" s="259"/>
      <c r="L42" s="34"/>
      <c r="M42" s="53"/>
    </row>
    <row r="43" spans="2:13" ht="49.9" customHeight="1">
      <c r="B43" s="48"/>
      <c r="D43" s="34"/>
      <c r="E43" s="259"/>
      <c r="F43" s="34"/>
      <c r="G43" s="259"/>
      <c r="H43" s="34"/>
      <c r="I43" s="259"/>
      <c r="J43" s="34"/>
      <c r="K43" s="259"/>
      <c r="L43" s="34"/>
      <c r="M43" s="53"/>
    </row>
    <row r="44" spans="2:13" ht="49.9" customHeight="1">
      <c r="B44" s="419" t="s">
        <v>41</v>
      </c>
      <c r="C44" s="121"/>
      <c r="D44" s="55"/>
      <c r="E44" s="260"/>
      <c r="F44" s="34"/>
      <c r="G44" s="259"/>
      <c r="H44" s="34"/>
      <c r="I44" s="259"/>
      <c r="J44" s="428" t="s">
        <v>42</v>
      </c>
      <c r="K44" s="260"/>
      <c r="L44" s="34"/>
      <c r="M44" s="53"/>
    </row>
    <row r="45" spans="2:13" ht="49.9" customHeight="1">
      <c r="B45" s="419" t="s">
        <v>43</v>
      </c>
      <c r="C45" s="124"/>
      <c r="D45" s="425"/>
      <c r="E45" s="426"/>
      <c r="F45" s="427" t="s">
        <v>44</v>
      </c>
      <c r="G45" s="259"/>
      <c r="H45" s="34">
        <f>M30*8</f>
        <v>0</v>
      </c>
      <c r="I45" s="259"/>
      <c r="J45" s="429" t="s">
        <v>45</v>
      </c>
      <c r="M45" s="53"/>
    </row>
    <row r="46" spans="2:13" ht="49.9" customHeight="1">
      <c r="B46" s="419" t="s">
        <v>46</v>
      </c>
      <c r="C46" s="124"/>
      <c r="D46" s="425" t="s">
        <v>47</v>
      </c>
      <c r="E46" s="426"/>
      <c r="F46" s="427" t="s">
        <v>44</v>
      </c>
      <c r="G46" s="259"/>
      <c r="H46" s="34">
        <f>F47*8</f>
        <v>0</v>
      </c>
      <c r="I46" s="259"/>
      <c r="J46" s="429" t="s">
        <v>48</v>
      </c>
      <c r="M46" s="53"/>
    </row>
    <row r="47" spans="2:13" ht="49.9" customHeight="1">
      <c r="B47" s="420" t="s">
        <v>49</v>
      </c>
      <c r="D47" s="34"/>
      <c r="E47" s="259"/>
      <c r="F47" s="58"/>
      <c r="G47" s="268"/>
      <c r="H47" s="34"/>
      <c r="I47" s="259"/>
      <c r="J47" s="34"/>
      <c r="K47" s="259"/>
      <c r="L47" s="34"/>
      <c r="M47" s="53"/>
    </row>
    <row r="48" spans="2:13" ht="49.9" customHeight="1">
      <c r="B48" s="420"/>
      <c r="D48" s="55"/>
      <c r="E48" s="260"/>
      <c r="F48" s="34"/>
      <c r="G48" s="259"/>
      <c r="H48" s="34"/>
      <c r="I48" s="259"/>
      <c r="J48" s="34"/>
      <c r="K48" s="259"/>
      <c r="L48" s="34"/>
      <c r="M48" s="53"/>
    </row>
    <row r="49" spans="2:13" ht="49.9" customHeight="1" thickBot="1">
      <c r="B49" s="421" t="s">
        <v>50</v>
      </c>
      <c r="C49" s="125"/>
      <c r="D49" s="60"/>
      <c r="E49" s="261"/>
      <c r="F49" s="34"/>
      <c r="G49" s="259"/>
      <c r="H49" s="60"/>
      <c r="I49" s="261"/>
      <c r="J49" s="60"/>
      <c r="K49" s="261"/>
      <c r="L49" s="60"/>
      <c r="M49" s="53"/>
    </row>
    <row r="50" spans="2:13" ht="49.9" customHeight="1" thickBot="1">
      <c r="B50" s="422" t="s">
        <v>921</v>
      </c>
      <c r="C50" s="124"/>
      <c r="D50" s="409" t="s">
        <v>145</v>
      </c>
      <c r="E50" s="410"/>
      <c r="F50" s="409" t="s">
        <v>132</v>
      </c>
      <c r="G50" s="410"/>
      <c r="H50" s="409" t="s">
        <v>145</v>
      </c>
      <c r="I50" s="410"/>
      <c r="J50" s="409" t="s">
        <v>132</v>
      </c>
      <c r="K50" s="410"/>
      <c r="L50" s="409" t="s">
        <v>892</v>
      </c>
      <c r="M50" s="53"/>
    </row>
    <row r="51" spans="2:13" ht="49.9" customHeight="1" thickBot="1">
      <c r="B51" s="422" t="s">
        <v>922</v>
      </c>
      <c r="C51" s="124"/>
      <c r="D51" s="409">
        <v>64</v>
      </c>
      <c r="E51" s="410"/>
      <c r="F51" s="409">
        <v>67</v>
      </c>
      <c r="G51" s="410"/>
      <c r="H51" s="409">
        <v>68</v>
      </c>
      <c r="I51" s="410"/>
      <c r="J51" s="409">
        <v>68</v>
      </c>
      <c r="K51" s="410"/>
      <c r="L51" s="409">
        <v>66</v>
      </c>
      <c r="M51" s="53"/>
    </row>
    <row r="52" spans="2:13" ht="49.9" customHeight="1">
      <c r="B52" s="423" t="s">
        <v>53</v>
      </c>
      <c r="C52" s="126"/>
      <c r="D52" s="34"/>
      <c r="E52" s="259"/>
      <c r="J52" s="34"/>
      <c r="K52" s="259"/>
      <c r="L52" s="34"/>
      <c r="M52" s="53"/>
    </row>
    <row r="53" spans="2:13" ht="49.9" customHeight="1">
      <c r="B53" s="420" t="s">
        <v>54</v>
      </c>
      <c r="C53" s="127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49.9" customHeight="1">
      <c r="B54" s="420"/>
      <c r="C54" s="127"/>
      <c r="D54" s="498" t="s">
        <v>1223</v>
      </c>
      <c r="E54" s="259"/>
      <c r="F54" s="34"/>
      <c r="G54" s="259"/>
      <c r="H54" s="34"/>
      <c r="I54" s="259"/>
      <c r="J54" s="34"/>
      <c r="K54" s="259"/>
      <c r="L54" s="34"/>
      <c r="M54" s="53"/>
    </row>
    <row r="55" spans="2:13" ht="49.9" customHeight="1" thickBot="1">
      <c r="B55" s="424"/>
      <c r="C55" s="68"/>
      <c r="D55" s="68"/>
      <c r="E55" s="264"/>
      <c r="F55" s="68"/>
      <c r="G55" s="264"/>
      <c r="H55" s="68"/>
      <c r="I55" s="264"/>
      <c r="J55" s="68"/>
      <c r="K55" s="264"/>
      <c r="L55" s="68"/>
      <c r="M55" s="98"/>
    </row>
    <row r="56" spans="2:13" ht="15.75" thickTop="1"/>
  </sheetData>
  <mergeCells count="2">
    <mergeCell ref="B1:M1"/>
    <mergeCell ref="H2:J2"/>
  </mergeCells>
  <dataValidations count="8">
    <dataValidation type="list" errorStyle="information" operator="equal" allowBlank="1" showErrorMessage="1" sqref="E35 G35 I35 K35" xr:uid="{F0856672-210B-4F6E-8126-A103A8564996}">
      <formula1>"Ted Dunn,Richard Gray,Billy Rueckert, Victor Varney"</formula1>
    </dataValidation>
    <dataValidation type="list" errorStyle="information" operator="equal" allowBlank="1" showErrorMessage="1" sqref="E39 G39 I39 K39" xr:uid="{291F7787-CF50-4DA9-9ED2-EF51A0D0ED9C}">
      <formula1>"Chris R Boli,Jay Horn, Nathan DeWitt"</formula1>
    </dataValidation>
    <dataValidation type="list" errorStyle="information" operator="equal" allowBlank="1" showErrorMessage="1" sqref="G40 E40 I40 K40" xr:uid="{FD794D9F-1095-4651-9D70-3CFFBEDD507D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E41 G41 I41 K41" xr:uid="{4D1EF70D-A5FC-4882-95A3-44B7A6E155E7}">
      <formula1>"Dennis Winchell, Art Kotz, Harold BoettcherArt Kotz, Rob Grau,Joe Mills,John Morck,Brandt Wilkus,Chris Tilley,Charles Stirewalt,Victor Varney,Nick Conner,Richard Gray,John Tredway,Donald Marshall"</formula1>
    </dataValidation>
    <dataValidation errorStyle="information" allowBlank="1" showInputMessage="1" showErrorMessage="1" sqref="D42:E42" xr:uid="{84082F13-C688-4870-8132-0C0EF406EC2B}"/>
    <dataValidation type="list" errorStyle="information" operator="equal" allowBlank="1" showErrorMessage="1" sqref="E37 G37 I37 K37" xr:uid="{1C015335-A1DD-43AD-887E-B2096697A616}">
      <formula1>"Donald Marshall,Charles Stirewalt,Chris Tilley,John Tredway,Victor Varney"</formula1>
    </dataValidation>
    <dataValidation type="list" errorStyle="information" operator="equal" allowBlank="1" showErrorMessage="1" sqref="G36 E36 I36 K36" xr:uid="{45A39783-17B7-4D6F-925A-B36BBF4F519D}">
      <formula1>"Harold Boettcher,Gene Ezzell,Rob Grau,Roger Koss,Gray Lackey,Michael S MacLean,Joe Mills,John F Morck,Ray Albers"</formula1>
    </dataValidation>
    <dataValidation type="list" errorStyle="warning" operator="equal" allowBlank="1" showErrorMessage="1" sqref="D8:L8" xr:uid="{16673421-C232-482C-AD6A-7EE7E8BA2C92}">
      <formula1>"17,,399,671,1686,1640"</formula1>
    </dataValidation>
  </dataValidations>
  <pageMargins left="0.7" right="0.7" top="0.75" bottom="0.75" header="0.3" footer="0.3"/>
  <pageSetup orientation="portrait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Check Names" prompt="_x000a__x000a_" xr:uid="{7192D863-7D72-4FDE-9AA9-AF5EE4C4E41E}">
          <x14:formula1>
            <xm:f>DATA_Lists!$X$4:$X$219</xm:f>
          </x14:formula1>
          <xm:sqref>M32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C0724-8CB2-4C14-BAD1-AE97DE59C1B6}">
  <dimension ref="A1:Q56"/>
  <sheetViews>
    <sheetView workbookViewId="0"/>
  </sheetViews>
  <sheetFormatPr defaultRowHeight="15"/>
  <cols>
    <col min="1" max="1" width="3.28515625" customWidth="1"/>
    <col min="2" max="2" width="50.7109375" customWidth="1"/>
    <col min="3" max="3" width="2.28515625" customWidth="1"/>
    <col min="4" max="4" width="50.7109375" customWidth="1"/>
    <col min="5" max="5" width="2.140625" style="14" customWidth="1"/>
    <col min="6" max="6" width="50.7109375" customWidth="1"/>
    <col min="7" max="7" width="2.140625" style="14" customWidth="1"/>
    <col min="8" max="8" width="50.7109375" customWidth="1"/>
    <col min="9" max="9" width="1.7109375" style="14" customWidth="1"/>
    <col min="10" max="10" width="50.7109375" customWidth="1"/>
    <col min="11" max="11" width="2.140625" style="14" customWidth="1"/>
    <col min="12" max="12" width="50.7109375" customWidth="1"/>
    <col min="13" max="13" width="20.7109375" customWidth="1"/>
    <col min="14" max="14" width="1.5703125" customWidth="1"/>
    <col min="15" max="15" width="23.28515625" customWidth="1"/>
    <col min="16" max="1030" width="11.7109375" customWidth="1"/>
  </cols>
  <sheetData>
    <row r="1" spans="1:17" ht="55.9" customHeight="1" thickTop="1">
      <c r="B1" s="501" t="s">
        <v>3</v>
      </c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</row>
    <row r="2" spans="1:17" ht="49.9" customHeight="1">
      <c r="B2" s="411" t="s">
        <v>4</v>
      </c>
      <c r="C2" s="110"/>
      <c r="D2" s="239"/>
      <c r="E2" s="250"/>
      <c r="F2" s="6" t="s">
        <v>5</v>
      </c>
      <c r="G2" s="265"/>
      <c r="H2" s="502">
        <v>45269</v>
      </c>
      <c r="I2" s="502"/>
      <c r="J2" s="502"/>
      <c r="K2" s="271"/>
      <c r="L2" s="99" t="s">
        <v>7</v>
      </c>
      <c r="M2" s="8" t="s">
        <v>6</v>
      </c>
    </row>
    <row r="3" spans="1:17" ht="49.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438">
        <f>IF(H2="","",INDEX('2023_Trains'!B7:D59,MATCH(H2,'2023_Trains'!C7:C59,0),1))</f>
        <v>51</v>
      </c>
    </row>
    <row r="4" spans="1:17" ht="49.9" customHeight="1">
      <c r="B4" s="5"/>
      <c r="C4" s="110"/>
      <c r="D4" s="437"/>
      <c r="E4" s="251"/>
      <c r="F4" s="102"/>
      <c r="G4" s="266"/>
      <c r="H4" s="396" t="str">
        <f>IF(H2=0," ",VLOOKUP(H2,'2023_Trains'!C9:N62,12,))</f>
        <v>Santa Trains-C</v>
      </c>
      <c r="I4" s="270"/>
      <c r="J4" s="246"/>
      <c r="K4" s="273"/>
      <c r="L4" s="35"/>
      <c r="M4" s="108"/>
    </row>
    <row r="5" spans="1:17" ht="49.9" customHeight="1">
      <c r="B5" s="412" t="s">
        <v>917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49.9" customHeight="1">
      <c r="A6" s="14"/>
      <c r="B6" s="413" t="s">
        <v>918</v>
      </c>
      <c r="C6" s="112"/>
      <c r="D6" s="381" t="str">
        <f>IF($H$2=0," ",IF(VLOOKUP($H$2,'2023_Trains'!$C$7:$N$63,4)=0," ",VLOOKUP($H$2,'2023_Trains'!$C$7:$N$63,4,FALSE)))</f>
        <v>9:30 am</v>
      </c>
      <c r="E6" s="382"/>
      <c r="F6" s="381" t="str">
        <f>IF($H$2=0," ",IF(VLOOKUP($H$2,'2023_Trains'!$C$7:$N$63,5)=0," ",VLOOKUP($H$2,'2023_Trains'!$C$7:$N$63,5,FALSE)))</f>
        <v>11:00 am</v>
      </c>
      <c r="G6" s="382"/>
      <c r="H6" s="381" t="str">
        <f>IF($H$2=0," ",IF(VLOOKUP($H$2,'2023_Trains'!$C$7:$N$63,6)=0," ",VLOOKUP($H$2,'2023_Trains'!$C$7:$N$63,6,FALSE)))</f>
        <v>12:30 pm</v>
      </c>
      <c r="I6" s="382"/>
      <c r="J6" s="381" t="str">
        <f>IF($H$2=0," ",IF(VLOOKUP($H$2,'2023_Trains'!$C$7:$N$63,7)=0," ",VLOOKUP($H$2,'2023_Trains'!$C$7:$N$63,7,FALSE)))</f>
        <v>2:15 pm</v>
      </c>
      <c r="K6" s="382"/>
      <c r="L6" s="381" t="str">
        <f>IF($H$2=0," ",IF(VLOOKUP($H$2,'2023_Trains'!$C$7:$N$63,8)=0," ",VLOOKUP($H$2,'2023_Trains'!$C$7:$N$63,8,FALSE)))</f>
        <v>3:45 pm</v>
      </c>
      <c r="M6" s="26"/>
      <c r="N6" s="14"/>
    </row>
    <row r="7" spans="1:17" ht="49.9" customHeight="1">
      <c r="A7" s="14"/>
      <c r="B7" s="18" t="s">
        <v>919</v>
      </c>
      <c r="C7" s="113"/>
      <c r="D7" s="383">
        <f>IF(D6=" "," ",VALUE(D6))</f>
        <v>0.39583333333333331</v>
      </c>
      <c r="E7" s="382"/>
      <c r="F7" s="383">
        <f>IF(F6=" "," ",VALUE(F6))</f>
        <v>0.45833333333333331</v>
      </c>
      <c r="G7" s="382"/>
      <c r="H7" s="383">
        <f t="shared" ref="H7:L7" si="0">IF(H6=" "," ",VALUE(H6))</f>
        <v>0.52083333333333337</v>
      </c>
      <c r="I7" s="382"/>
      <c r="J7" s="383">
        <f t="shared" si="0"/>
        <v>0.59375</v>
      </c>
      <c r="K7" s="382"/>
      <c r="L7" s="383">
        <f t="shared" si="0"/>
        <v>0.65625</v>
      </c>
      <c r="M7" s="330"/>
      <c r="N7" s="14"/>
      <c r="O7" s="282"/>
    </row>
    <row r="8" spans="1:17" ht="49.9" customHeight="1">
      <c r="B8" s="18" t="s">
        <v>920</v>
      </c>
      <c r="C8" s="113"/>
      <c r="D8" s="384">
        <v>671</v>
      </c>
      <c r="E8" s="385"/>
      <c r="F8" s="384">
        <v>1640</v>
      </c>
      <c r="G8" s="385"/>
      <c r="H8" s="384">
        <v>671</v>
      </c>
      <c r="I8" s="385"/>
      <c r="J8" s="384">
        <v>1640</v>
      </c>
      <c r="K8" s="385"/>
      <c r="L8" s="384">
        <v>671</v>
      </c>
      <c r="M8" s="20"/>
    </row>
    <row r="9" spans="1:17" ht="49.9" customHeight="1">
      <c r="B9" s="23"/>
      <c r="C9" s="114"/>
      <c r="D9" s="386"/>
      <c r="E9" s="387"/>
      <c r="F9" s="388"/>
      <c r="G9" s="387"/>
      <c r="H9" s="388"/>
      <c r="I9" s="387"/>
      <c r="J9" s="388"/>
      <c r="K9" s="387"/>
      <c r="L9" s="388"/>
      <c r="M9" s="20"/>
    </row>
    <row r="10" spans="1:17" ht="49.9" customHeight="1">
      <c r="B10" s="414" t="s">
        <v>12</v>
      </c>
      <c r="C10" s="132" t="s">
        <v>809</v>
      </c>
      <c r="D10" s="389">
        <f t="shared" ref="D10:F12" si="1">IF(C10=0," ",TIMEVALUE(LEFT(C10,2)&amp;":"&amp;MID(C10,3,2)&amp;":"&amp;RIGHT(C10,2)))</f>
        <v>0.39618055555555554</v>
      </c>
      <c r="E10" s="390" t="s">
        <v>813</v>
      </c>
      <c r="F10" s="389">
        <f t="shared" si="1"/>
        <v>0.45974537037037039</v>
      </c>
      <c r="G10" s="390" t="s">
        <v>1206</v>
      </c>
      <c r="H10" s="389">
        <f t="shared" ref="H10" si="2">IF(G10=0," ",TIMEVALUE(LEFT(G10,2)&amp;":"&amp;MID(G10,3,2)&amp;":"&amp;RIGHT(G10,2)))</f>
        <v>0.52541666666666664</v>
      </c>
      <c r="I10" s="390" t="s">
        <v>1207</v>
      </c>
      <c r="J10" s="389">
        <f t="shared" ref="J10" si="3">IF(I10=0," ",TIMEVALUE(LEFT(I10,2)&amp;":"&amp;MID(I10,3,2)&amp;":"&amp;RIGHT(I10,2)))</f>
        <v>0.59815972222222225</v>
      </c>
      <c r="K10" s="390" t="s">
        <v>1071</v>
      </c>
      <c r="L10" s="389">
        <f t="shared" ref="L10" si="4">IF(K10=0," ",TIMEVALUE(LEFT(K10,2)&amp;":"&amp;MID(K10,3,2)&amp;":"&amp;RIGHT(K10,2)))</f>
        <v>0.66171296296296289</v>
      </c>
      <c r="M10" s="337"/>
    </row>
    <row r="11" spans="1:17" ht="49.9" customHeight="1">
      <c r="B11" s="415" t="s">
        <v>13</v>
      </c>
      <c r="C11" s="248" t="s">
        <v>1170</v>
      </c>
      <c r="D11" s="439" t="str">
        <f>IF(C12=0," ",$L$2)</f>
        <v>R</v>
      </c>
      <c r="E11" s="439"/>
      <c r="F11" s="439" t="str">
        <f t="shared" ref="F11" si="5">IF(E12=0," ",$L$2)</f>
        <v>R</v>
      </c>
      <c r="G11" s="439"/>
      <c r="H11" s="439" t="str">
        <f t="shared" ref="H11" si="6">IF(G12=0," ",$L$2)</f>
        <v>R</v>
      </c>
      <c r="I11" s="439"/>
      <c r="J11" s="439" t="str">
        <f t="shared" ref="J11" si="7">IF(I12=0," ",$L$2)</f>
        <v>R</v>
      </c>
      <c r="K11" s="439"/>
      <c r="L11" s="439" t="str">
        <f t="shared" ref="L11" si="8">IF(K12=0," ",$L$2)</f>
        <v>R</v>
      </c>
      <c r="M11" s="337"/>
      <c r="O11" s="245"/>
    </row>
    <row r="12" spans="1:17" ht="49.9" customHeight="1">
      <c r="B12" s="414" t="s">
        <v>14</v>
      </c>
      <c r="C12" s="132" t="s">
        <v>1170</v>
      </c>
      <c r="D12" s="389">
        <f t="shared" si="1"/>
        <v>0.40606481481481477</v>
      </c>
      <c r="E12" s="390" t="s">
        <v>839</v>
      </c>
      <c r="F12" s="389">
        <f t="shared" ref="F12" si="9">IF(E12=0," ",TIMEVALUE(LEFT(E12,2)&amp;":"&amp;MID(E12,3,2)&amp;":"&amp;RIGHT(E12,2)))</f>
        <v>0.46609953703703705</v>
      </c>
      <c r="G12" s="390" t="s">
        <v>819</v>
      </c>
      <c r="H12" s="389">
        <f t="shared" ref="H12" si="10">IF(G12=0," ",TIMEVALUE(LEFT(G12,2)&amp;":"&amp;MID(G12,3,2)&amp;":"&amp;RIGHT(G12,2)))</f>
        <v>0.53318287037037038</v>
      </c>
      <c r="I12" s="390" t="s">
        <v>902</v>
      </c>
      <c r="J12" s="389">
        <f t="shared" ref="J12" si="11">IF(I12=0," ",TIMEVALUE(LEFT(I12,2)&amp;":"&amp;MID(I12,3,2)&amp;":"&amp;RIGHT(I12,2)))</f>
        <v>0.60521990740740739</v>
      </c>
      <c r="K12" s="390" t="s">
        <v>1210</v>
      </c>
      <c r="L12" s="389">
        <f t="shared" ref="L12" si="12">IF(K12=0," ",TIMEVALUE(LEFT(K12,2)&amp;":"&amp;MID(K12,3,2)&amp;":"&amp;RIGHT(K12,2)))</f>
        <v>0.67019675925925926</v>
      </c>
      <c r="M12" s="337"/>
      <c r="O12" s="301"/>
    </row>
    <row r="13" spans="1:17" ht="49.9" customHeight="1">
      <c r="B13" s="414" t="s">
        <v>16</v>
      </c>
      <c r="C13" s="132" t="s">
        <v>1198</v>
      </c>
      <c r="D13" s="389">
        <f>IF(C13=0," ",TIMEVALUE(LEFT(C13,2)&amp;":"&amp;MID(C13,3,2)&amp;":"&amp;RIGHT(C13,2)))</f>
        <v>0.41312499999999996</v>
      </c>
      <c r="E13" s="393" t="s">
        <v>1202</v>
      </c>
      <c r="F13" s="389">
        <f>IF(E13=0," ",TIMEVALUE(LEFT(E13,2)&amp;":"&amp;MID(E13,3,2)&amp;":"&amp;RIGHT(E13,2)))</f>
        <v>0.47527777777777774</v>
      </c>
      <c r="G13" s="393" t="s">
        <v>927</v>
      </c>
      <c r="H13" s="389">
        <f>IF(G13=0," ",TIMEVALUE(LEFT(G13,2)&amp;":"&amp;MID(G13,3,2)&amp;":"&amp;RIGHT(G13,2)))</f>
        <v>0.54165509259259259</v>
      </c>
      <c r="I13" s="393" t="s">
        <v>1208</v>
      </c>
      <c r="J13" s="389">
        <f>IF(I13=0," ",TIMEVALUE(LEFT(I13,2)&amp;":"&amp;MID(I13,3,2)&amp;":"&amp;RIGHT(I13,2)))</f>
        <v>0.61298611111111112</v>
      </c>
      <c r="K13" s="393" t="s">
        <v>1006</v>
      </c>
      <c r="L13" s="389">
        <f>IF(K13=0," ",TIMEVALUE(LEFT(K13,2)&amp;":"&amp;MID(K13,3,2)&amp;":"&amp;RIGHT(K13,2)))</f>
        <v>0.68078703703703702</v>
      </c>
      <c r="M13" s="337" t="s">
        <v>15</v>
      </c>
    </row>
    <row r="14" spans="1:17" ht="49.9" customHeight="1">
      <c r="B14" s="414" t="s">
        <v>17</v>
      </c>
      <c r="C14" s="132" t="s">
        <v>1199</v>
      </c>
      <c r="D14" s="389">
        <f t="shared" ref="D14:D17" si="13">IF(C14=0," ",TIMEVALUE(LEFT(C14,2)&amp;":"&amp;MID(C14,3,2)&amp;":"&amp;RIGHT(C14,2)))</f>
        <v>0.42937500000000001</v>
      </c>
      <c r="E14" s="390" t="s">
        <v>1203</v>
      </c>
      <c r="F14" s="389">
        <f t="shared" ref="F14:F17" si="14">IF(E14=0," ",TIMEVALUE(LEFT(E14,2)&amp;":"&amp;MID(E14,3,2)&amp;":"&amp;RIGHT(E14,2)))</f>
        <v>0.4886921296296296</v>
      </c>
      <c r="G14" s="390"/>
      <c r="H14" s="389" t="str">
        <f t="shared" ref="H14:H17" si="15">IF(G14=0," ",TIMEVALUE(LEFT(G14,2)&amp;":"&amp;MID(G14,3,2)&amp;":"&amp;RIGHT(G14,2)))</f>
        <v xml:space="preserve"> </v>
      </c>
      <c r="I14" s="390" t="s">
        <v>1209</v>
      </c>
      <c r="J14" s="389">
        <f t="shared" ref="J14:J17" si="16">IF(I14=0," ",TIMEVALUE(LEFT(I14,2)&amp;":"&amp;MID(I14,3,2)&amp;":"&amp;RIGHT(I14,2)))</f>
        <v>0.62511574074074072</v>
      </c>
      <c r="K14" s="390" t="s">
        <v>961</v>
      </c>
      <c r="L14" s="389">
        <f t="shared" ref="L14:L17" si="17">IF(K14=0," ",TIMEVALUE(LEFT(K14,2)&amp;":"&amp;MID(K14,3,2)&amp;":"&amp;RIGHT(K14,2)))</f>
        <v>0.69420138888888883</v>
      </c>
      <c r="M14" s="337"/>
      <c r="Q14" s="247"/>
    </row>
    <row r="15" spans="1:17" ht="49.9" customHeight="1">
      <c r="B15" s="414" t="s">
        <v>18</v>
      </c>
      <c r="C15" s="132" t="s">
        <v>1200</v>
      </c>
      <c r="D15" s="389">
        <f t="shared" si="13"/>
        <v>0.43572916666666667</v>
      </c>
      <c r="E15" s="390" t="s">
        <v>1204</v>
      </c>
      <c r="F15" s="389">
        <f t="shared" si="14"/>
        <v>0.49434027777777773</v>
      </c>
      <c r="G15" s="390" t="s">
        <v>848</v>
      </c>
      <c r="H15" s="389">
        <f t="shared" si="15"/>
        <v>0.56002314814814813</v>
      </c>
      <c r="I15" s="390" t="s">
        <v>935</v>
      </c>
      <c r="J15" s="389">
        <f t="shared" si="16"/>
        <v>0.63206018518518514</v>
      </c>
      <c r="K15" s="390" t="s">
        <v>861</v>
      </c>
      <c r="L15" s="389">
        <f t="shared" si="17"/>
        <v>0.70055555555555549</v>
      </c>
      <c r="M15" s="337"/>
    </row>
    <row r="16" spans="1:17" ht="49.9" customHeight="1">
      <c r="B16" s="415" t="s">
        <v>13</v>
      </c>
      <c r="C16" s="133"/>
      <c r="D16" s="439" t="str">
        <f>IF(C17=0," ",$L$2)</f>
        <v>R</v>
      </c>
      <c r="E16" s="439"/>
      <c r="F16" s="439" t="str">
        <f t="shared" ref="F16" si="18">IF(E17=0," ",$L$2)</f>
        <v>R</v>
      </c>
      <c r="G16" s="439"/>
      <c r="H16" s="439" t="str">
        <f t="shared" ref="H16" si="19">IF(G17=0," ",$L$2)</f>
        <v>R</v>
      </c>
      <c r="I16" s="439"/>
      <c r="J16" s="439" t="str">
        <f t="shared" ref="J16" si="20">IF(I17=0," ",$L$2)</f>
        <v>R</v>
      </c>
      <c r="K16" s="439"/>
      <c r="L16" s="439" t="str">
        <f t="shared" ref="L16" si="21">IF(K17=0," ",$L$2)</f>
        <v>R</v>
      </c>
      <c r="M16" s="337"/>
    </row>
    <row r="17" spans="1:13" ht="49.9" customHeight="1">
      <c r="B17" s="414" t="s">
        <v>19</v>
      </c>
      <c r="C17" s="132" t="s">
        <v>1201</v>
      </c>
      <c r="D17" s="389">
        <f t="shared" si="13"/>
        <v>0.4456134259259259</v>
      </c>
      <c r="E17" s="390" t="s">
        <v>1205</v>
      </c>
      <c r="F17" s="389">
        <f t="shared" si="14"/>
        <v>0.50282407407407403</v>
      </c>
      <c r="G17" s="390" t="s">
        <v>931</v>
      </c>
      <c r="H17" s="389">
        <f t="shared" si="15"/>
        <v>0.56990740740740742</v>
      </c>
      <c r="I17" s="390" t="s">
        <v>957</v>
      </c>
      <c r="J17" s="389">
        <f t="shared" si="16"/>
        <v>0.64053240740740736</v>
      </c>
      <c r="K17" s="390" t="s">
        <v>1211</v>
      </c>
      <c r="L17" s="389">
        <f t="shared" si="17"/>
        <v>0.70903935185185185</v>
      </c>
      <c r="M17" s="337"/>
    </row>
    <row r="18" spans="1:13" ht="49.9" customHeight="1">
      <c r="B18" s="341"/>
      <c r="C18" s="277"/>
      <c r="D18" s="394"/>
      <c r="E18" s="395"/>
      <c r="F18" s="394"/>
      <c r="G18" s="395"/>
      <c r="H18" s="394"/>
      <c r="I18" s="395"/>
      <c r="J18" s="394"/>
      <c r="K18" s="395"/>
      <c r="L18" s="394"/>
      <c r="M18" s="342"/>
    </row>
    <row r="19" spans="1:13" ht="49.9" customHeight="1">
      <c r="B19" s="29" t="s">
        <v>21</v>
      </c>
      <c r="C19" s="115"/>
      <c r="D19" s="386"/>
      <c r="E19" s="392"/>
      <c r="F19" s="386"/>
      <c r="G19" s="392"/>
      <c r="H19" s="386"/>
      <c r="I19" s="392"/>
      <c r="J19" s="386"/>
      <c r="K19" s="392"/>
      <c r="L19" s="396"/>
      <c r="M19" s="28"/>
    </row>
    <row r="20" spans="1:13" ht="49.9" customHeight="1">
      <c r="A20" t="s">
        <v>911</v>
      </c>
      <c r="B20" s="29"/>
      <c r="C20" s="115"/>
      <c r="D20" s="386"/>
      <c r="E20" s="392"/>
      <c r="F20" s="386"/>
      <c r="G20" s="392"/>
      <c r="H20" s="386"/>
      <c r="I20" s="392"/>
      <c r="J20" s="386"/>
      <c r="K20" s="392"/>
      <c r="L20" s="396"/>
      <c r="M20" s="28"/>
    </row>
    <row r="21" spans="1:13" ht="49.9" customHeight="1">
      <c r="B21" s="430">
        <v>100</v>
      </c>
      <c r="C21" s="116"/>
      <c r="D21" s="384">
        <v>69</v>
      </c>
      <c r="E21" s="384"/>
      <c r="F21" s="384">
        <v>61</v>
      </c>
      <c r="G21" s="384"/>
      <c r="H21" s="384">
        <v>61</v>
      </c>
      <c r="I21" s="384"/>
      <c r="J21" s="384">
        <v>55</v>
      </c>
      <c r="K21" s="384"/>
      <c r="L21" s="384">
        <v>56</v>
      </c>
      <c r="M21" s="28"/>
    </row>
    <row r="22" spans="1:13" ht="49.9" customHeight="1">
      <c r="B22" s="430">
        <v>101</v>
      </c>
      <c r="C22" s="116"/>
      <c r="D22" s="384">
        <v>62</v>
      </c>
      <c r="E22" s="385"/>
      <c r="F22" s="384">
        <v>63</v>
      </c>
      <c r="G22" s="385"/>
      <c r="H22" s="384">
        <v>61</v>
      </c>
      <c r="I22" s="385"/>
      <c r="J22" s="384">
        <v>64</v>
      </c>
      <c r="K22" s="385"/>
      <c r="L22" s="384">
        <v>62</v>
      </c>
      <c r="M22" s="28"/>
    </row>
    <row r="23" spans="1:13" ht="49.9" customHeight="1">
      <c r="B23" s="430">
        <v>200</v>
      </c>
      <c r="C23" s="116"/>
      <c r="D23" s="384">
        <v>71</v>
      </c>
      <c r="E23" s="385"/>
      <c r="F23" s="384">
        <v>60</v>
      </c>
      <c r="G23" s="385"/>
      <c r="H23" s="384">
        <v>66</v>
      </c>
      <c r="I23" s="385"/>
      <c r="J23" s="384">
        <v>66</v>
      </c>
      <c r="K23" s="385"/>
      <c r="L23" s="384">
        <v>63</v>
      </c>
      <c r="M23" s="28"/>
    </row>
    <row r="24" spans="1:13" ht="49.9" customHeight="1">
      <c r="B24" s="430">
        <v>201</v>
      </c>
      <c r="C24" s="116"/>
      <c r="D24" s="384">
        <v>53</v>
      </c>
      <c r="E24" s="385"/>
      <c r="F24" s="384">
        <v>57</v>
      </c>
      <c r="G24" s="385"/>
      <c r="H24" s="384">
        <v>62</v>
      </c>
      <c r="I24" s="385"/>
      <c r="J24" s="384">
        <v>63</v>
      </c>
      <c r="K24" s="385"/>
      <c r="L24" s="384">
        <v>65</v>
      </c>
      <c r="M24" s="28"/>
    </row>
    <row r="25" spans="1:13" ht="49.9" customHeight="1">
      <c r="B25" s="430">
        <v>308</v>
      </c>
      <c r="C25" s="116"/>
      <c r="D25" s="384">
        <v>3</v>
      </c>
      <c r="E25" s="385"/>
      <c r="F25" s="384">
        <v>7</v>
      </c>
      <c r="G25" s="385"/>
      <c r="H25" s="384">
        <v>11</v>
      </c>
      <c r="I25" s="385"/>
      <c r="J25" s="384">
        <v>6</v>
      </c>
      <c r="K25" s="385"/>
      <c r="L25" s="384">
        <v>7</v>
      </c>
      <c r="M25" s="28"/>
    </row>
    <row r="26" spans="1:13" ht="49.9" customHeight="1">
      <c r="B26" s="431" t="s">
        <v>24</v>
      </c>
      <c r="C26" s="117"/>
      <c r="D26" s="384">
        <v>0</v>
      </c>
      <c r="E26" s="385"/>
      <c r="F26" s="384">
        <v>0</v>
      </c>
      <c r="G26" s="385"/>
      <c r="H26" s="384">
        <v>0</v>
      </c>
      <c r="I26" s="385"/>
      <c r="J26" s="384">
        <v>0</v>
      </c>
      <c r="K26" s="385"/>
      <c r="L26" s="384">
        <v>0</v>
      </c>
      <c r="M26" s="28"/>
    </row>
    <row r="27" spans="1:13" ht="49.9" customHeight="1" thickBot="1">
      <c r="B27" s="432">
        <v>302</v>
      </c>
      <c r="C27" s="118"/>
      <c r="D27" s="384">
        <v>7</v>
      </c>
      <c r="E27" s="385"/>
      <c r="F27" s="384">
        <v>10</v>
      </c>
      <c r="G27" s="385"/>
      <c r="H27" s="384">
        <v>8</v>
      </c>
      <c r="I27" s="385"/>
      <c r="J27" s="384">
        <v>6</v>
      </c>
      <c r="K27" s="385"/>
      <c r="L27" s="384">
        <v>14</v>
      </c>
      <c r="M27" s="28"/>
    </row>
    <row r="28" spans="1:13" ht="49.9" customHeight="1" thickTop="1" thickBot="1">
      <c r="B28" s="433" t="s">
        <v>923</v>
      </c>
      <c r="C28" s="119"/>
      <c r="D28" s="397">
        <f>SUM(D21:D27)</f>
        <v>265</v>
      </c>
      <c r="E28" s="398"/>
      <c r="F28" s="397">
        <f>SUM(F21:F27)</f>
        <v>258</v>
      </c>
      <c r="G28" s="398"/>
      <c r="H28" s="397">
        <f>SUM(H21:H27)</f>
        <v>269</v>
      </c>
      <c r="I28" s="398"/>
      <c r="J28" s="397">
        <f>SUM(J21:J27)</f>
        <v>260</v>
      </c>
      <c r="K28" s="399"/>
      <c r="L28" s="400">
        <f>SUM(L21:L27)</f>
        <v>267</v>
      </c>
      <c r="M28" s="28"/>
    </row>
    <row r="29" spans="1:13" ht="49.9" customHeight="1" thickTop="1" thickBot="1">
      <c r="B29" s="433" t="s">
        <v>924</v>
      </c>
      <c r="C29" s="119"/>
      <c r="D29" s="397">
        <f>D28</f>
        <v>265</v>
      </c>
      <c r="E29" s="398"/>
      <c r="F29" s="397">
        <f>D29+F28</f>
        <v>523</v>
      </c>
      <c r="G29" s="398"/>
      <c r="H29" s="397">
        <f>F29+H28</f>
        <v>792</v>
      </c>
      <c r="I29" s="398"/>
      <c r="J29" s="397">
        <f>J28+H29</f>
        <v>1052</v>
      </c>
      <c r="K29" s="399"/>
      <c r="L29" s="400">
        <f>L28+J29</f>
        <v>1319</v>
      </c>
      <c r="M29" s="130"/>
    </row>
    <row r="30" spans="1:13" ht="49.9" customHeight="1" thickTop="1" thickBot="1">
      <c r="B30" s="434" t="s">
        <v>925</v>
      </c>
      <c r="C30" s="120"/>
      <c r="D30" s="401"/>
      <c r="E30" s="402"/>
      <c r="F30" s="401"/>
      <c r="G30" s="398"/>
      <c r="H30" s="401"/>
      <c r="I30" s="402"/>
      <c r="J30" s="401"/>
      <c r="K30" s="403"/>
      <c r="L30" s="404"/>
      <c r="M30" s="28"/>
    </row>
    <row r="31" spans="1:13" ht="49.9" customHeight="1" thickTop="1" thickBot="1">
      <c r="B31" s="434" t="s">
        <v>926</v>
      </c>
      <c r="C31" s="120"/>
      <c r="D31" s="401"/>
      <c r="E31" s="402"/>
      <c r="F31" s="401"/>
      <c r="G31" s="402"/>
      <c r="H31" s="401"/>
      <c r="I31" s="402"/>
      <c r="J31" s="401"/>
      <c r="K31" s="403"/>
      <c r="L31" s="404"/>
      <c r="M31" s="131" t="s">
        <v>679</v>
      </c>
    </row>
    <row r="32" spans="1:13" ht="49.9" customHeight="1" thickTop="1">
      <c r="B32" s="48"/>
      <c r="J32" s="14"/>
      <c r="K32" s="2" t="s">
        <v>30</v>
      </c>
      <c r="M32" s="28" t="s">
        <v>486</v>
      </c>
    </row>
    <row r="33" spans="2:13" ht="49.9" customHeight="1">
      <c r="B33" s="48"/>
      <c r="J33" s="49" t="s">
        <v>31</v>
      </c>
      <c r="M33" s="28"/>
    </row>
    <row r="34" spans="2:13" ht="49.9" customHeight="1">
      <c r="B34" s="417" t="s">
        <v>32</v>
      </c>
      <c r="C34" s="121"/>
      <c r="D34" t="s">
        <v>33</v>
      </c>
      <c r="M34" s="28"/>
    </row>
    <row r="35" spans="2:13" ht="49.9" customHeight="1">
      <c r="B35" s="435" t="s">
        <v>34</v>
      </c>
      <c r="C35" s="122"/>
      <c r="D35" s="407" t="s">
        <v>68</v>
      </c>
      <c r="E35" s="406"/>
      <c r="F35" s="407" t="s">
        <v>68</v>
      </c>
      <c r="G35" s="406"/>
      <c r="H35" s="407" t="s">
        <v>68</v>
      </c>
      <c r="I35" s="406"/>
      <c r="J35" s="407" t="s">
        <v>68</v>
      </c>
      <c r="K35" s="406"/>
      <c r="L35" s="407" t="s">
        <v>59</v>
      </c>
      <c r="M35" s="28"/>
    </row>
    <row r="36" spans="2:13" ht="49.9" customHeight="1">
      <c r="B36" s="435" t="s">
        <v>35</v>
      </c>
      <c r="C36" s="122"/>
      <c r="D36" s="407" t="s">
        <v>57</v>
      </c>
      <c r="E36" s="406"/>
      <c r="F36" s="407" t="s">
        <v>62</v>
      </c>
      <c r="G36" s="406"/>
      <c r="H36" s="407" t="s">
        <v>56</v>
      </c>
      <c r="I36" s="406"/>
      <c r="J36" s="407" t="s">
        <v>62</v>
      </c>
      <c r="K36" s="406"/>
      <c r="L36" s="407" t="s">
        <v>63</v>
      </c>
      <c r="M36" s="53"/>
    </row>
    <row r="37" spans="2:13" ht="49.9" customHeight="1">
      <c r="B37" s="435" t="s">
        <v>36</v>
      </c>
      <c r="C37" s="122"/>
      <c r="D37" s="407" t="s">
        <v>486</v>
      </c>
      <c r="E37" s="406"/>
      <c r="F37" s="407" t="s">
        <v>486</v>
      </c>
      <c r="G37" s="406"/>
      <c r="H37" s="407" t="s">
        <v>486</v>
      </c>
      <c r="I37" s="406"/>
      <c r="J37" s="407" t="s">
        <v>486</v>
      </c>
      <c r="K37" s="406"/>
      <c r="L37" s="407" t="s">
        <v>486</v>
      </c>
      <c r="M37" s="53"/>
    </row>
    <row r="38" spans="2:13" ht="49.9" customHeight="1">
      <c r="B38" s="435"/>
      <c r="C38" s="122"/>
      <c r="D38" s="405"/>
      <c r="E38" s="406"/>
      <c r="F38" s="407"/>
      <c r="G38" s="408"/>
      <c r="H38" s="405"/>
      <c r="I38" s="406"/>
      <c r="J38" s="405"/>
      <c r="K38" s="406"/>
      <c r="L38" s="405"/>
      <c r="M38" s="53"/>
    </row>
    <row r="39" spans="2:13" ht="49.9" customHeight="1">
      <c r="B39" s="435" t="s">
        <v>37</v>
      </c>
      <c r="C39" s="122"/>
      <c r="D39" s="407" t="s">
        <v>481</v>
      </c>
      <c r="E39" s="406"/>
      <c r="F39" s="407" t="s">
        <v>481</v>
      </c>
      <c r="G39" s="406"/>
      <c r="H39" s="407" t="s">
        <v>481</v>
      </c>
      <c r="I39" s="406"/>
      <c r="J39" s="407" t="s">
        <v>481</v>
      </c>
      <c r="K39" s="406"/>
      <c r="L39" s="407" t="s">
        <v>481</v>
      </c>
      <c r="M39" s="53"/>
    </row>
    <row r="40" spans="2:13" ht="49.9" customHeight="1">
      <c r="B40" s="435" t="s">
        <v>38</v>
      </c>
      <c r="C40" s="122"/>
      <c r="D40" s="407" t="s">
        <v>61</v>
      </c>
      <c r="E40" s="406"/>
      <c r="F40" s="407" t="s">
        <v>573</v>
      </c>
      <c r="G40" s="406"/>
      <c r="H40" s="407" t="s">
        <v>61</v>
      </c>
      <c r="I40" s="406"/>
      <c r="J40" s="407" t="s">
        <v>573</v>
      </c>
      <c r="K40" s="406"/>
      <c r="L40" s="407" t="s">
        <v>57</v>
      </c>
      <c r="M40" s="53"/>
    </row>
    <row r="41" spans="2:13" ht="49.9" customHeight="1">
      <c r="B41" s="435" t="s">
        <v>39</v>
      </c>
      <c r="C41" s="122"/>
      <c r="D41" s="407" t="s">
        <v>1182</v>
      </c>
      <c r="E41" s="406"/>
      <c r="F41" s="407" t="s">
        <v>1182</v>
      </c>
      <c r="G41" s="406"/>
      <c r="H41" s="407" t="s">
        <v>1182</v>
      </c>
      <c r="I41" s="406"/>
      <c r="J41" s="407" t="s">
        <v>480</v>
      </c>
      <c r="K41" s="406"/>
      <c r="L41" s="407" t="s">
        <v>480</v>
      </c>
      <c r="M41" s="53"/>
    </row>
    <row r="42" spans="2:13" ht="49.9" customHeight="1">
      <c r="B42" s="436" t="s">
        <v>40</v>
      </c>
      <c r="C42" s="123"/>
      <c r="D42" s="34"/>
      <c r="E42" s="259"/>
      <c r="H42" s="34"/>
      <c r="I42" s="259"/>
      <c r="J42" s="34"/>
      <c r="K42" s="259"/>
      <c r="L42" s="34"/>
      <c r="M42" s="53"/>
    </row>
    <row r="43" spans="2:13" ht="49.9" customHeight="1">
      <c r="B43" s="48"/>
      <c r="D43" s="34"/>
      <c r="E43" s="259"/>
      <c r="F43" s="34"/>
      <c r="G43" s="259"/>
      <c r="H43" s="34"/>
      <c r="I43" s="259"/>
      <c r="J43" s="34"/>
      <c r="K43" s="259"/>
      <c r="L43" s="34"/>
      <c r="M43" s="53"/>
    </row>
    <row r="44" spans="2:13" ht="49.9" customHeight="1">
      <c r="B44" s="419" t="s">
        <v>41</v>
      </c>
      <c r="C44" s="121"/>
      <c r="D44" s="55"/>
      <c r="E44" s="260"/>
      <c r="F44" s="34"/>
      <c r="G44" s="259"/>
      <c r="H44" s="34"/>
      <c r="I44" s="259"/>
      <c r="J44" s="428" t="s">
        <v>42</v>
      </c>
      <c r="K44" s="260"/>
      <c r="L44" s="34"/>
      <c r="M44" s="53"/>
    </row>
    <row r="45" spans="2:13" ht="49.9" customHeight="1">
      <c r="B45" s="419" t="s">
        <v>43</v>
      </c>
      <c r="C45" s="124"/>
      <c r="D45" s="425"/>
      <c r="E45" s="426"/>
      <c r="F45" s="427" t="s">
        <v>44</v>
      </c>
      <c r="G45" s="259"/>
      <c r="H45" s="34">
        <f>M30*8</f>
        <v>0</v>
      </c>
      <c r="I45" s="259"/>
      <c r="J45" s="429" t="s">
        <v>45</v>
      </c>
      <c r="M45" s="53"/>
    </row>
    <row r="46" spans="2:13" ht="49.9" customHeight="1">
      <c r="B46" s="419" t="s">
        <v>46</v>
      </c>
      <c r="C46" s="124"/>
      <c r="D46" s="425" t="s">
        <v>47</v>
      </c>
      <c r="E46" s="426"/>
      <c r="F46" s="427" t="s">
        <v>44</v>
      </c>
      <c r="G46" s="259"/>
      <c r="H46" s="34">
        <f>F47*8</f>
        <v>0</v>
      </c>
      <c r="I46" s="259"/>
      <c r="J46" s="429" t="s">
        <v>48</v>
      </c>
      <c r="M46" s="53"/>
    </row>
    <row r="47" spans="2:13" ht="49.9" customHeight="1">
      <c r="B47" s="420" t="s">
        <v>49</v>
      </c>
      <c r="D47" s="34"/>
      <c r="E47" s="259"/>
      <c r="F47" s="58"/>
      <c r="G47" s="268"/>
      <c r="H47" s="34"/>
      <c r="I47" s="259"/>
      <c r="J47" s="34"/>
      <c r="K47" s="259"/>
      <c r="L47" s="34"/>
      <c r="M47" s="53"/>
    </row>
    <row r="48" spans="2:13" ht="49.9" customHeight="1">
      <c r="B48" s="420"/>
      <c r="D48" s="55"/>
      <c r="E48" s="260"/>
      <c r="F48" s="34"/>
      <c r="G48" s="259"/>
      <c r="H48" s="34"/>
      <c r="I48" s="259"/>
      <c r="J48" s="34"/>
      <c r="K48" s="259"/>
      <c r="L48" s="34"/>
      <c r="M48" s="53"/>
    </row>
    <row r="49" spans="2:13" ht="49.9" customHeight="1" thickBot="1">
      <c r="B49" s="421" t="s">
        <v>50</v>
      </c>
      <c r="C49" s="125"/>
      <c r="D49" s="60"/>
      <c r="E49" s="261"/>
      <c r="F49" s="34"/>
      <c r="G49" s="259"/>
      <c r="H49" s="60"/>
      <c r="I49" s="261"/>
      <c r="J49" s="60"/>
      <c r="K49" s="261"/>
      <c r="L49" s="60"/>
      <c r="M49" s="53"/>
    </row>
    <row r="50" spans="2:13" ht="49.9" customHeight="1" thickBot="1">
      <c r="B50" s="422" t="s">
        <v>921</v>
      </c>
      <c r="C50" s="124"/>
      <c r="D50" s="409" t="s">
        <v>870</v>
      </c>
      <c r="E50" s="410"/>
      <c r="F50" s="409" t="s">
        <v>870</v>
      </c>
      <c r="G50" s="410"/>
      <c r="H50" s="409" t="s">
        <v>870</v>
      </c>
      <c r="I50" s="410"/>
      <c r="J50" s="409" t="s">
        <v>134</v>
      </c>
      <c r="K50" s="410"/>
      <c r="L50" s="409" t="s">
        <v>134</v>
      </c>
      <c r="M50" s="53"/>
    </row>
    <row r="51" spans="2:13" ht="49.9" customHeight="1" thickBot="1">
      <c r="B51" s="422" t="s">
        <v>922</v>
      </c>
      <c r="C51" s="124"/>
      <c r="D51" s="409">
        <v>53</v>
      </c>
      <c r="E51" s="410"/>
      <c r="F51" s="409">
        <v>56</v>
      </c>
      <c r="G51" s="410"/>
      <c r="H51" s="409">
        <v>66</v>
      </c>
      <c r="I51" s="410"/>
      <c r="J51" s="409">
        <v>70</v>
      </c>
      <c r="K51" s="410"/>
      <c r="L51" s="409">
        <v>69</v>
      </c>
      <c r="M51" s="53"/>
    </row>
    <row r="52" spans="2:13" ht="49.9" customHeight="1">
      <c r="B52" s="423" t="s">
        <v>53</v>
      </c>
      <c r="C52" s="126"/>
      <c r="D52" s="34"/>
      <c r="E52" s="259"/>
      <c r="J52" s="34"/>
      <c r="K52" s="259"/>
      <c r="L52" s="34"/>
      <c r="M52" s="53"/>
    </row>
    <row r="53" spans="2:13" ht="49.9" customHeight="1">
      <c r="B53" s="420" t="s">
        <v>54</v>
      </c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49.9" customHeight="1">
      <c r="B54" s="420"/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 ht="49.9" customHeight="1" thickBot="1">
      <c r="B55" s="424"/>
      <c r="C55" s="68"/>
      <c r="D55" s="68"/>
      <c r="E55" s="264"/>
      <c r="F55" s="68"/>
      <c r="G55" s="264"/>
      <c r="H55" s="68"/>
      <c r="I55" s="264"/>
      <c r="J55" s="68"/>
      <c r="K55" s="264"/>
      <c r="L55" s="68"/>
      <c r="M55" s="98"/>
    </row>
    <row r="56" spans="2:13" ht="15.75" thickTop="1"/>
  </sheetData>
  <mergeCells count="2">
    <mergeCell ref="B1:M1"/>
    <mergeCell ref="H2:J2"/>
  </mergeCells>
  <dataValidations count="8">
    <dataValidation type="list" errorStyle="information" operator="equal" allowBlank="1" showErrorMessage="1" sqref="E35 G35 I35 K35" xr:uid="{0ABFE199-764A-4973-A18B-E35F556838E7}">
      <formula1>"Ted Dunn,Richard Gray,Billy Rueckert, Victor Varney"</formula1>
    </dataValidation>
    <dataValidation type="list" errorStyle="information" operator="equal" allowBlank="1" showErrorMessage="1" sqref="E39 G39 I39 K39" xr:uid="{997604A4-7249-4E40-B0B8-A1EB0B14E517}">
      <formula1>"Chris R Boli,Jay Horn, Nathan DeWitt"</formula1>
    </dataValidation>
    <dataValidation type="list" errorStyle="information" operator="equal" allowBlank="1" showErrorMessage="1" sqref="E40 G40 I40 K40" xr:uid="{86FF12DA-7C09-438D-AA04-C1A33F641DCD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E41 G41 I41 K41" xr:uid="{3C037A5C-9B6C-423B-9D26-DB4F614424DE}">
      <formula1>"Dennis Winchell, Art Kotz, Harold BoettcherArt Kotz, Rob Grau,Joe Mills,John Morck,Brandt Wilkus,Chris Tilley,Charles Stirewalt,Victor Varney,Nick Conner,Richard Gray,John Tredway,Donald Marshall"</formula1>
    </dataValidation>
    <dataValidation errorStyle="information" allowBlank="1" showInputMessage="1" showErrorMessage="1" sqref="D42:E42" xr:uid="{3A4CE94B-94FB-4812-9D5D-7A53362CEFD2}"/>
    <dataValidation type="list" errorStyle="information" operator="equal" allowBlank="1" showErrorMessage="1" sqref="E37 G37 I37 K37" xr:uid="{20653C1F-40F0-4828-97F3-DBA406A45B15}">
      <formula1>"Donald Marshall,Charles Stirewalt,Chris Tilley,John Tredway,Victor Varney"</formula1>
    </dataValidation>
    <dataValidation type="list" errorStyle="information" operator="equal" allowBlank="1" showErrorMessage="1" sqref="E36 G36 I36 K36" xr:uid="{3B4BC1EA-A9DA-4E60-8374-642A801E5603}">
      <formula1>"Harold Boettcher,Gene Ezzell,Rob Grau,Roger Koss,Gray Lackey,Michael S MacLean,Joe Mills,John F Morck,Ray Albers"</formula1>
    </dataValidation>
    <dataValidation type="list" errorStyle="warning" operator="equal" allowBlank="1" showErrorMessage="1" sqref="D8:L8" xr:uid="{076ED85E-BABE-4FAF-9BBD-B9CC66FE8E9E}">
      <formula1>"17,,399,671,1686,1640"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Check Names" prompt="_x000a__x000a_" xr:uid="{5AE03619-00D1-4E14-856D-C4141E4796E7}">
          <x14:formula1>
            <xm:f>DATA_Lists!$X$4:$X$219</xm:f>
          </x14:formula1>
          <xm:sqref>M32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32181-D485-4938-BEA5-96C35AF7AD9D}">
  <dimension ref="A1:Q56"/>
  <sheetViews>
    <sheetView workbookViewId="0"/>
  </sheetViews>
  <sheetFormatPr defaultRowHeight="15"/>
  <cols>
    <col min="1" max="1" width="3.28515625" customWidth="1"/>
    <col min="2" max="2" width="50.7109375" customWidth="1"/>
    <col min="3" max="3" width="2.28515625" customWidth="1"/>
    <col min="4" max="4" width="50.7109375" customWidth="1"/>
    <col min="5" max="5" width="2.140625" style="14" customWidth="1"/>
    <col min="6" max="6" width="50.7109375" customWidth="1"/>
    <col min="7" max="7" width="2.140625" style="14" customWidth="1"/>
    <col min="8" max="8" width="50.7109375" customWidth="1"/>
    <col min="9" max="9" width="1.7109375" style="14" customWidth="1"/>
    <col min="10" max="10" width="50.7109375" customWidth="1"/>
    <col min="11" max="11" width="2.140625" style="14" customWidth="1"/>
    <col min="12" max="12" width="50.7109375" customWidth="1"/>
    <col min="13" max="13" width="20.7109375" customWidth="1"/>
    <col min="14" max="14" width="1.5703125" customWidth="1"/>
    <col min="15" max="15" width="23.28515625" customWidth="1"/>
    <col min="16" max="1030" width="11.7109375" customWidth="1"/>
  </cols>
  <sheetData>
    <row r="1" spans="1:17" ht="55.9" customHeight="1" thickTop="1">
      <c r="B1" s="501" t="s">
        <v>3</v>
      </c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</row>
    <row r="2" spans="1:17" ht="49.9" customHeight="1">
      <c r="B2" s="411" t="s">
        <v>4</v>
      </c>
      <c r="C2" s="110"/>
      <c r="D2" s="239"/>
      <c r="E2" s="250"/>
      <c r="F2" s="6" t="s">
        <v>5</v>
      </c>
      <c r="G2" s="265"/>
      <c r="H2" s="502">
        <v>45263</v>
      </c>
      <c r="I2" s="502"/>
      <c r="J2" s="502"/>
      <c r="K2" s="271"/>
      <c r="L2" s="99" t="s">
        <v>7</v>
      </c>
      <c r="M2" s="8" t="s">
        <v>6</v>
      </c>
    </row>
    <row r="3" spans="1:17" ht="49.9" customHeight="1">
      <c r="B3" s="5"/>
      <c r="C3" s="110"/>
      <c r="D3" s="1"/>
      <c r="E3" s="250"/>
      <c r="F3" s="102"/>
      <c r="G3" s="266"/>
      <c r="H3" s="440" t="str">
        <f t="shared" ref="H3" si="0">G3&amp;" "&amp;F3</f>
        <v xml:space="preserve"> </v>
      </c>
      <c r="I3" s="269"/>
      <c r="J3" s="104"/>
      <c r="K3" s="272"/>
      <c r="L3" s="7"/>
      <c r="M3" s="438">
        <f>IF(H2="","",INDEX('2023_Trains'!B7:D59,MATCH(H2,'2023_Trains'!C7:C59,0),1))</f>
        <v>50</v>
      </c>
    </row>
    <row r="4" spans="1:17" ht="49.9" customHeight="1">
      <c r="B4" s="5"/>
      <c r="C4" s="110"/>
      <c r="D4" s="437"/>
      <c r="E4" s="251"/>
      <c r="F4" s="102"/>
      <c r="G4" s="266"/>
      <c r="H4" s="396" t="str">
        <f>IF(H2=0," ",VLOOKUP(H2,'2023_Trains'!C9:N62,12,))</f>
        <v>Santa Trains-B</v>
      </c>
      <c r="I4" s="270"/>
      <c r="J4" s="246"/>
      <c r="K4" s="273"/>
      <c r="L4" s="35"/>
      <c r="M4" s="108"/>
    </row>
    <row r="5" spans="1:17" ht="49.9" customHeight="1">
      <c r="B5" s="412" t="s">
        <v>917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49.9" customHeight="1">
      <c r="A6" s="14"/>
      <c r="B6" s="413" t="s">
        <v>918</v>
      </c>
      <c r="C6" s="112"/>
      <c r="D6" s="381" t="str">
        <f>IF($H$2=0," ",IF(VLOOKUP($H$2,'2023_Trains'!$C$7:$N$63,4)=0," ",VLOOKUP($H$2,'2023_Trains'!$C$7:$N$63,4,FALSE)))</f>
        <v>9:30 am</v>
      </c>
      <c r="E6" s="382"/>
      <c r="F6" s="381" t="str">
        <f>IF($H$2=0," ",IF(VLOOKUP($H$2,'2023_Trains'!$C$7:$N$63,5)=0," ",VLOOKUP($H$2,'2023_Trains'!$C$7:$N$63,5,FALSE)))</f>
        <v>11:00 am</v>
      </c>
      <c r="G6" s="382"/>
      <c r="H6" s="381" t="str">
        <f>IF($H$2=0," ",IF(VLOOKUP($H$2,'2023_Trains'!$C$7:$N$63,6)=0," ",VLOOKUP($H$2,'2023_Trains'!$C$7:$N$63,6,FALSE)))</f>
        <v>12:30 pm</v>
      </c>
      <c r="I6" s="382"/>
      <c r="J6" s="381" t="str">
        <f>IF($H$2=0," ",IF(VLOOKUP($H$2,'2023_Trains'!$C$7:$N$63,7)=0," ",VLOOKUP($H$2,'2023_Trains'!$C$7:$N$63,7,FALSE)))</f>
        <v>2:15 pm</v>
      </c>
      <c r="K6" s="382"/>
      <c r="L6" s="381" t="str">
        <f>IF($H$2=0," ",IF(VLOOKUP($H$2,'2023_Trains'!$C$7:$N$63,8)=0," ",VLOOKUP($H$2,'2023_Trains'!$C$7:$N$63,8,FALSE)))</f>
        <v>3:45 pm</v>
      </c>
      <c r="M6" s="26"/>
      <c r="N6" s="14"/>
    </row>
    <row r="7" spans="1:17" ht="49.9" customHeight="1">
      <c r="A7" s="14"/>
      <c r="B7" s="18" t="s">
        <v>919</v>
      </c>
      <c r="C7" s="113"/>
      <c r="D7" s="383">
        <f>IF(D6=" "," ",VALUE(D6))</f>
        <v>0.39583333333333331</v>
      </c>
      <c r="E7" s="382"/>
      <c r="F7" s="383">
        <f>IF(F6=" "," ",VALUE(F6))</f>
        <v>0.45833333333333331</v>
      </c>
      <c r="G7" s="382"/>
      <c r="H7" s="383">
        <f t="shared" ref="H7:L7" si="1">IF(H6=" "," ",VALUE(H6))</f>
        <v>0.52083333333333337</v>
      </c>
      <c r="I7" s="382"/>
      <c r="J7" s="383">
        <f t="shared" si="1"/>
        <v>0.59375</v>
      </c>
      <c r="K7" s="382"/>
      <c r="L7" s="383">
        <f t="shared" si="1"/>
        <v>0.65625</v>
      </c>
      <c r="M7" s="330"/>
      <c r="N7" s="14"/>
      <c r="O7" s="282"/>
    </row>
    <row r="8" spans="1:17" ht="49.9" customHeight="1">
      <c r="B8" s="18" t="s">
        <v>920</v>
      </c>
      <c r="C8" s="113"/>
      <c r="D8" s="384">
        <v>399</v>
      </c>
      <c r="E8" s="385"/>
      <c r="F8" s="384">
        <v>671</v>
      </c>
      <c r="G8" s="385"/>
      <c r="H8" s="384">
        <v>1640</v>
      </c>
      <c r="I8" s="385"/>
      <c r="J8" s="384">
        <v>671</v>
      </c>
      <c r="K8" s="385"/>
      <c r="L8" s="384">
        <v>1640</v>
      </c>
      <c r="M8" s="20"/>
    </row>
    <row r="9" spans="1:17" ht="49.9" customHeight="1">
      <c r="B9" s="23"/>
      <c r="C9" s="114"/>
      <c r="D9" s="386"/>
      <c r="E9" s="387"/>
      <c r="F9" s="388"/>
      <c r="G9" s="387"/>
      <c r="H9" s="388"/>
      <c r="I9" s="387"/>
      <c r="J9" s="388"/>
      <c r="K9" s="387"/>
      <c r="L9" s="388"/>
      <c r="M9" s="20"/>
    </row>
    <row r="10" spans="1:17" ht="49.9" customHeight="1">
      <c r="B10" s="414" t="s">
        <v>12</v>
      </c>
      <c r="C10" s="132" t="s">
        <v>1183</v>
      </c>
      <c r="D10" s="389">
        <f t="shared" ref="D10:F12" si="2">IF(C10=0," ",TIMEVALUE(LEFT(C10,2)&amp;":"&amp;MID(C10,3,2)&amp;":"&amp;RIGHT(C10,2)))</f>
        <v>0.39971064814814811</v>
      </c>
      <c r="E10" s="390" t="s">
        <v>1187</v>
      </c>
      <c r="F10" s="389">
        <f t="shared" si="2"/>
        <v>0.4611574074074074</v>
      </c>
      <c r="G10" s="390" t="s">
        <v>1191</v>
      </c>
      <c r="H10" s="389">
        <f t="shared" ref="H10" si="3">IF(G10=0," ",TIMEVALUE(LEFT(G10,2)&amp;":"&amp;MID(G10,3,2)&amp;":"&amp;RIGHT(G10,2)))</f>
        <v>0.52400462962962957</v>
      </c>
      <c r="I10" s="390" t="s">
        <v>1194</v>
      </c>
      <c r="J10" s="389">
        <f t="shared" ref="J10" si="4">IF(I10=0," ",TIMEVALUE(LEFT(I10,2)&amp;":"&amp;MID(I10,3,2)&amp;":"&amp;RIGHT(I10,2)))</f>
        <v>0.59462962962962962</v>
      </c>
      <c r="K10" s="390" t="s">
        <v>1197</v>
      </c>
      <c r="L10" s="389">
        <f t="shared" ref="L10" si="5">IF(K10=0," ",TIMEVALUE(LEFT(K10,2)&amp;":"&amp;MID(K10,3,2)&amp;":"&amp;RIGHT(K10,2)))</f>
        <v>0.65959490740740734</v>
      </c>
      <c r="M10" s="337"/>
    </row>
    <row r="11" spans="1:17" ht="49.9" customHeight="1">
      <c r="B11" s="415" t="s">
        <v>13</v>
      </c>
      <c r="C11" s="248"/>
      <c r="D11" s="439" t="str">
        <f>IF(C12=0," ",$L$2)</f>
        <v>R</v>
      </c>
      <c r="E11" s="439"/>
      <c r="F11" s="439" t="str">
        <f t="shared" ref="F11" si="6">IF(E12=0," ",$L$2)</f>
        <v>R</v>
      </c>
      <c r="G11" s="439"/>
      <c r="H11" s="439" t="str">
        <f t="shared" ref="H11" si="7">IF(G12=0," ",$L$2)</f>
        <v>R</v>
      </c>
      <c r="I11" s="439"/>
      <c r="J11" s="439" t="str">
        <f t="shared" ref="J11" si="8">IF(I12=0," ",$L$2)</f>
        <v>R</v>
      </c>
      <c r="K11" s="439"/>
      <c r="L11" s="439" t="str">
        <f t="shared" ref="L11" si="9">IF(K12=0," ",$L$2)</f>
        <v>R</v>
      </c>
      <c r="M11" s="337"/>
      <c r="O11" s="245"/>
    </row>
    <row r="12" spans="1:17" ht="49.9" customHeight="1">
      <c r="B12" s="414" t="s">
        <v>14</v>
      </c>
      <c r="C12" s="132" t="s">
        <v>1184</v>
      </c>
      <c r="D12" s="389">
        <f t="shared" si="2"/>
        <v>0.40818287037037032</v>
      </c>
      <c r="E12" s="390" t="s">
        <v>964</v>
      </c>
      <c r="F12" s="389">
        <f t="shared" ref="F12" si="10">IF(E12=0," ",TIMEVALUE(LEFT(E12,2)&amp;":"&amp;MID(E12,3,2)&amp;":"&amp;RIGHT(E12,2)))</f>
        <v>0.46892361111111108</v>
      </c>
      <c r="G12" s="390" t="s">
        <v>891</v>
      </c>
      <c r="H12" s="389">
        <f t="shared" ref="H12" si="11">IF(G12=0," ",TIMEVALUE(LEFT(G12,2)&amp;":"&amp;MID(G12,3,2)&amp;":"&amp;RIGHT(G12,2)))</f>
        <v>0.53106481481481482</v>
      </c>
      <c r="I12" s="390" t="s">
        <v>1195</v>
      </c>
      <c r="J12" s="389">
        <f t="shared" ref="J12" si="12">IF(I12=0," ",TIMEVALUE(LEFT(I12,2)&amp;":"&amp;MID(I12,3,2)&amp;":"&amp;RIGHT(I12,2)))</f>
        <v>0.60310185185185183</v>
      </c>
      <c r="K12" s="390" t="s">
        <v>1101</v>
      </c>
      <c r="L12" s="389">
        <f t="shared" ref="L12" si="13">IF(K12=0," ",TIMEVALUE(LEFT(K12,2)&amp;":"&amp;MID(K12,3,2)&amp;":"&amp;RIGHT(K12,2)))</f>
        <v>0.66665509259259259</v>
      </c>
      <c r="M12" s="337"/>
      <c r="O12" s="301"/>
    </row>
    <row r="13" spans="1:17" ht="49.9" customHeight="1">
      <c r="B13" s="414" t="s">
        <v>16</v>
      </c>
      <c r="C13" s="132" t="s">
        <v>1185</v>
      </c>
      <c r="D13" s="389">
        <f>IF(C13=0," ",TIMEVALUE(LEFT(C13,2)&amp;":"&amp;MID(C13,3,2)&amp;":"&amp;RIGHT(C13,2)))</f>
        <v>0.41665509259259265</v>
      </c>
      <c r="E13" s="393" t="s">
        <v>1188</v>
      </c>
      <c r="F13" s="389">
        <f>IF(E13=0," ",TIMEVALUE(LEFT(E13,2)&amp;":"&amp;MID(E13,3,2)&amp;":"&amp;RIGHT(E13,2)))</f>
        <v>0.47810185185185183</v>
      </c>
      <c r="G13" s="393" t="s">
        <v>1192</v>
      </c>
      <c r="H13" s="389">
        <f>IF(G13=0," ",TIMEVALUE(LEFT(G13,2)&amp;":"&amp;MID(G13,3,2)&amp;":"&amp;RIGHT(G13,2)))</f>
        <v>0.53883101851851845</v>
      </c>
      <c r="I13" s="393" t="s">
        <v>797</v>
      </c>
      <c r="J13" s="389">
        <f>IF(I13=0," ",TIMEVALUE(LEFT(I13,2)&amp;":"&amp;MID(I13,3,2)&amp;":"&amp;RIGHT(I13,2)))</f>
        <v>0.61086805555555557</v>
      </c>
      <c r="K13" s="393" t="s">
        <v>938</v>
      </c>
      <c r="L13" s="389">
        <f>IF(K13=0," ",TIMEVALUE(LEFT(K13,2)&amp;":"&amp;MID(K13,3,2)&amp;":"&amp;RIGHT(K13,2)))</f>
        <v>0.67372685185185188</v>
      </c>
      <c r="M13" s="337" t="s">
        <v>15</v>
      </c>
    </row>
    <row r="14" spans="1:17" ht="49.9" customHeight="1">
      <c r="B14" s="414" t="s">
        <v>17</v>
      </c>
      <c r="C14" s="132" t="s">
        <v>1186</v>
      </c>
      <c r="D14" s="389">
        <f t="shared" ref="D14:D17" si="14">IF(C14=0," ",TIMEVALUE(LEFT(C14,2)&amp;":"&amp;MID(C14,3,2)&amp;":"&amp;RIGHT(C14,2)))</f>
        <v>0.43078703703703702</v>
      </c>
      <c r="E14" s="390" t="s">
        <v>1189</v>
      </c>
      <c r="F14" s="389">
        <f t="shared" ref="F14:F17" si="15">IF(E14=0," ",TIMEVALUE(LEFT(E14,2)&amp;":"&amp;MID(E14,3,2)&amp;":"&amp;RIGHT(E14,2)))</f>
        <v>0.49222222222222217</v>
      </c>
      <c r="G14" s="390" t="s">
        <v>791</v>
      </c>
      <c r="H14" s="389">
        <f t="shared" ref="H14:H17" si="16">IF(G14=0," ",TIMEVALUE(LEFT(G14,2)&amp;":"&amp;MID(G14,3,2)&amp;":"&amp;RIGHT(G14,2)))</f>
        <v>0.55084490740740744</v>
      </c>
      <c r="I14" s="390" t="s">
        <v>1196</v>
      </c>
      <c r="J14" s="389">
        <f t="shared" ref="J14:J17" si="17">IF(I14=0," ",TIMEVALUE(LEFT(I14,2)&amp;":"&amp;MID(I14,3,2)&amp;":"&amp;RIGHT(I14,2)))</f>
        <v>0.62570601851851848</v>
      </c>
      <c r="K14" s="390" t="s">
        <v>827</v>
      </c>
      <c r="L14" s="389">
        <f t="shared" ref="L14:L17" si="18">IF(K14=0," ",TIMEVALUE(LEFT(K14,2)&amp;":"&amp;MID(K14,3,2)&amp;":"&amp;RIGHT(K14,2)))</f>
        <v>0.68855324074074076</v>
      </c>
      <c r="M14" s="337"/>
      <c r="Q14" s="247"/>
    </row>
    <row r="15" spans="1:17" ht="49.9" customHeight="1">
      <c r="B15" s="414" t="s">
        <v>18</v>
      </c>
      <c r="C15" s="132" t="s">
        <v>829</v>
      </c>
      <c r="D15" s="389">
        <f t="shared" si="14"/>
        <v>0.43714120370370368</v>
      </c>
      <c r="E15" s="390" t="s">
        <v>1190</v>
      </c>
      <c r="F15" s="389">
        <f t="shared" si="15"/>
        <v>0.49787037037037035</v>
      </c>
      <c r="G15" s="390" t="s">
        <v>952</v>
      </c>
      <c r="H15" s="389">
        <f t="shared" si="16"/>
        <v>0.5564930555555555</v>
      </c>
      <c r="I15" s="390" t="s">
        <v>798</v>
      </c>
      <c r="J15" s="389">
        <f t="shared" si="17"/>
        <v>0.63135416666666666</v>
      </c>
      <c r="K15" s="390"/>
      <c r="L15" s="389" t="str">
        <f t="shared" si="18"/>
        <v xml:space="preserve"> </v>
      </c>
      <c r="M15" s="337"/>
    </row>
    <row r="16" spans="1:17" ht="49.9" customHeight="1">
      <c r="B16" s="415" t="s">
        <v>13</v>
      </c>
      <c r="C16" s="133"/>
      <c r="D16" s="439" t="str">
        <f>IF(C17=0," ",$L$2)</f>
        <v>R</v>
      </c>
      <c r="E16" s="439"/>
      <c r="F16" s="439" t="str">
        <f t="shared" ref="F16" si="19">IF(E17=0," ",$L$2)</f>
        <v>R</v>
      </c>
      <c r="G16" s="439"/>
      <c r="H16" s="439" t="str">
        <f t="shared" ref="H16" si="20">IF(G17=0," ",$L$2)</f>
        <v>R</v>
      </c>
      <c r="I16" s="439"/>
      <c r="J16" s="439" t="str">
        <f t="shared" ref="J16" si="21">IF(I17=0," ",$L$2)</f>
        <v>R</v>
      </c>
      <c r="K16" s="439"/>
      <c r="L16" s="439" t="str">
        <f t="shared" ref="L16" si="22">IF(K17=0," ",$L$2)</f>
        <v xml:space="preserve"> </v>
      </c>
      <c r="M16" s="337"/>
    </row>
    <row r="17" spans="1:13" ht="49.9" customHeight="1">
      <c r="B17" s="414" t="s">
        <v>19</v>
      </c>
      <c r="C17" s="132" t="s">
        <v>914</v>
      </c>
      <c r="D17" s="389">
        <f t="shared" si="14"/>
        <v>0.44773148148148145</v>
      </c>
      <c r="E17" s="390" t="s">
        <v>1154</v>
      </c>
      <c r="F17" s="389">
        <f t="shared" si="15"/>
        <v>0.50564814814814818</v>
      </c>
      <c r="G17" s="390" t="s">
        <v>1193</v>
      </c>
      <c r="H17" s="389">
        <f t="shared" si="16"/>
        <v>0.56567129629629631</v>
      </c>
      <c r="I17" s="390" t="s">
        <v>904</v>
      </c>
      <c r="J17" s="389">
        <f t="shared" si="17"/>
        <v>0.63982638888888888</v>
      </c>
      <c r="K17" s="390"/>
      <c r="L17" s="389" t="str">
        <f t="shared" si="18"/>
        <v xml:space="preserve"> </v>
      </c>
      <c r="M17" s="337"/>
    </row>
    <row r="18" spans="1:13" ht="49.9" customHeight="1">
      <c r="B18" s="341"/>
      <c r="C18" s="277"/>
      <c r="D18" s="394"/>
      <c r="E18" s="395"/>
      <c r="F18" s="394"/>
      <c r="G18" s="395"/>
      <c r="H18" s="394"/>
      <c r="I18" s="395"/>
      <c r="J18" s="394"/>
      <c r="K18" s="395"/>
      <c r="L18" s="394"/>
      <c r="M18" s="342"/>
    </row>
    <row r="19" spans="1:13" ht="49.9" customHeight="1">
      <c r="B19" s="29" t="s">
        <v>21</v>
      </c>
      <c r="C19" s="115"/>
      <c r="D19" s="386"/>
      <c r="E19" s="392"/>
      <c r="F19" s="386"/>
      <c r="G19" s="392"/>
      <c r="H19" s="386"/>
      <c r="I19" s="392"/>
      <c r="J19" s="386"/>
      <c r="K19" s="392"/>
      <c r="L19" s="396"/>
      <c r="M19" s="28"/>
    </row>
    <row r="20" spans="1:13" ht="49.9" customHeight="1">
      <c r="A20" t="s">
        <v>911</v>
      </c>
      <c r="B20" s="29"/>
      <c r="C20" s="115"/>
      <c r="D20" s="386"/>
      <c r="E20" s="392"/>
      <c r="F20" s="386"/>
      <c r="G20" s="392"/>
      <c r="H20" s="386"/>
      <c r="I20" s="392"/>
      <c r="J20" s="386"/>
      <c r="K20" s="392"/>
      <c r="L20" s="396"/>
      <c r="M20" s="28"/>
    </row>
    <row r="21" spans="1:13" ht="49.9" customHeight="1">
      <c r="B21" s="430">
        <v>100</v>
      </c>
      <c r="C21" s="116"/>
      <c r="D21" s="384">
        <v>27</v>
      </c>
      <c r="E21" s="384"/>
      <c r="F21" s="384">
        <v>58</v>
      </c>
      <c r="G21" s="384"/>
      <c r="H21" s="384">
        <v>24</v>
      </c>
      <c r="I21" s="384"/>
      <c r="J21" s="384">
        <v>35</v>
      </c>
      <c r="K21" s="384"/>
      <c r="L21" s="384">
        <v>53</v>
      </c>
      <c r="M21" s="28"/>
    </row>
    <row r="22" spans="1:13" ht="49.9" customHeight="1">
      <c r="B22" s="430">
        <v>101</v>
      </c>
      <c r="C22" s="116"/>
      <c r="D22" s="384">
        <v>15</v>
      </c>
      <c r="E22" s="385"/>
      <c r="F22" s="384">
        <v>63</v>
      </c>
      <c r="G22" s="385"/>
      <c r="H22" s="384">
        <v>21</v>
      </c>
      <c r="I22" s="385"/>
      <c r="J22" s="384">
        <v>50</v>
      </c>
      <c r="K22" s="385"/>
      <c r="L22" s="384">
        <v>39</v>
      </c>
      <c r="M22" s="28"/>
    </row>
    <row r="23" spans="1:13" ht="49.9" customHeight="1">
      <c r="B23" s="430">
        <v>200</v>
      </c>
      <c r="C23" s="116"/>
      <c r="D23" s="384">
        <v>39</v>
      </c>
      <c r="E23" s="385"/>
      <c r="F23" s="384">
        <v>57</v>
      </c>
      <c r="G23" s="385"/>
      <c r="H23" s="384">
        <v>34</v>
      </c>
      <c r="I23" s="385"/>
      <c r="J23" s="384">
        <v>51</v>
      </c>
      <c r="K23" s="385"/>
      <c r="L23" s="384">
        <v>58</v>
      </c>
      <c r="M23" s="28"/>
    </row>
    <row r="24" spans="1:13" ht="49.9" customHeight="1">
      <c r="B24" s="430">
        <v>201</v>
      </c>
      <c r="C24" s="116"/>
      <c r="D24" s="384">
        <v>6</v>
      </c>
      <c r="E24" s="385"/>
      <c r="F24" s="384">
        <v>64</v>
      </c>
      <c r="G24" s="385"/>
      <c r="H24" s="384">
        <v>24</v>
      </c>
      <c r="I24" s="385"/>
      <c r="J24" s="384">
        <v>27</v>
      </c>
      <c r="K24" s="385"/>
      <c r="L24" s="384">
        <v>21</v>
      </c>
      <c r="M24" s="28"/>
    </row>
    <row r="25" spans="1:13" ht="49.9" customHeight="1">
      <c r="B25" s="430">
        <v>308</v>
      </c>
      <c r="C25" s="116"/>
      <c r="D25" s="384">
        <v>9</v>
      </c>
      <c r="E25" s="385"/>
      <c r="F25" s="384">
        <v>10</v>
      </c>
      <c r="G25" s="385"/>
      <c r="H25" s="384">
        <v>10</v>
      </c>
      <c r="I25" s="385"/>
      <c r="J25" s="384">
        <v>10</v>
      </c>
      <c r="K25" s="385"/>
      <c r="L25" s="384">
        <v>9</v>
      </c>
      <c r="M25" s="28"/>
    </row>
    <row r="26" spans="1:13" ht="49.9" customHeight="1">
      <c r="B26" s="431" t="s">
        <v>24</v>
      </c>
      <c r="C26" s="117"/>
      <c r="D26" s="384">
        <v>0</v>
      </c>
      <c r="E26" s="385"/>
      <c r="F26" s="384">
        <v>0</v>
      </c>
      <c r="G26" s="385"/>
      <c r="H26" s="384">
        <v>0</v>
      </c>
      <c r="I26" s="385"/>
      <c r="J26" s="384">
        <v>0</v>
      </c>
      <c r="K26" s="385"/>
      <c r="L26" s="384">
        <v>0</v>
      </c>
      <c r="M26" s="28"/>
    </row>
    <row r="27" spans="1:13" ht="49.9" customHeight="1" thickBot="1">
      <c r="B27" s="432">
        <v>302</v>
      </c>
      <c r="C27" s="118"/>
      <c r="D27" s="384">
        <v>5</v>
      </c>
      <c r="E27" s="385"/>
      <c r="F27" s="384">
        <v>9</v>
      </c>
      <c r="G27" s="385"/>
      <c r="H27" s="384">
        <v>6</v>
      </c>
      <c r="I27" s="385"/>
      <c r="J27" s="384">
        <v>9</v>
      </c>
      <c r="K27" s="385"/>
      <c r="L27" s="384">
        <v>9</v>
      </c>
      <c r="M27" s="28"/>
    </row>
    <row r="28" spans="1:13" ht="49.9" customHeight="1" thickTop="1" thickBot="1">
      <c r="B28" s="433" t="s">
        <v>923</v>
      </c>
      <c r="C28" s="119"/>
      <c r="D28" s="397">
        <f>SUM(D21:D27)</f>
        <v>101</v>
      </c>
      <c r="E28" s="398"/>
      <c r="F28" s="397">
        <f>SUM(F21:F27)</f>
        <v>261</v>
      </c>
      <c r="G28" s="398"/>
      <c r="H28" s="397">
        <f>SUM(H21:H27)</f>
        <v>119</v>
      </c>
      <c r="I28" s="398"/>
      <c r="J28" s="397">
        <f>SUM(J21:J27)</f>
        <v>182</v>
      </c>
      <c r="K28" s="399"/>
      <c r="L28" s="400">
        <f>SUM(L21:L27)</f>
        <v>189</v>
      </c>
      <c r="M28" s="28"/>
    </row>
    <row r="29" spans="1:13" ht="49.9" customHeight="1" thickTop="1" thickBot="1">
      <c r="B29" s="433" t="s">
        <v>924</v>
      </c>
      <c r="C29" s="119"/>
      <c r="D29" s="397">
        <f>D28</f>
        <v>101</v>
      </c>
      <c r="E29" s="398"/>
      <c r="F29" s="397">
        <f>D29+F28</f>
        <v>362</v>
      </c>
      <c r="G29" s="398"/>
      <c r="H29" s="397">
        <f>F29+H28</f>
        <v>481</v>
      </c>
      <c r="I29" s="398"/>
      <c r="J29" s="397">
        <f>J28+H29</f>
        <v>663</v>
      </c>
      <c r="K29" s="399"/>
      <c r="L29" s="400">
        <f>L28+J29</f>
        <v>852</v>
      </c>
      <c r="M29" s="130"/>
    </row>
    <row r="30" spans="1:13" ht="49.9" customHeight="1" thickTop="1" thickBot="1">
      <c r="B30" s="434" t="s">
        <v>925</v>
      </c>
      <c r="C30" s="120"/>
      <c r="D30" s="401"/>
      <c r="E30" s="402"/>
      <c r="F30" s="401"/>
      <c r="G30" s="398"/>
      <c r="H30" s="401"/>
      <c r="I30" s="402"/>
      <c r="J30" s="401"/>
      <c r="K30" s="403"/>
      <c r="L30" s="404"/>
      <c r="M30" s="28"/>
    </row>
    <row r="31" spans="1:13" ht="49.9" customHeight="1" thickTop="1" thickBot="1">
      <c r="B31" s="434" t="s">
        <v>926</v>
      </c>
      <c r="C31" s="120"/>
      <c r="D31" s="401"/>
      <c r="E31" s="402"/>
      <c r="F31" s="401"/>
      <c r="G31" s="402"/>
      <c r="H31" s="401"/>
      <c r="I31" s="402"/>
      <c r="J31" s="401"/>
      <c r="K31" s="403"/>
      <c r="L31" s="404"/>
      <c r="M31" s="131" t="s">
        <v>679</v>
      </c>
    </row>
    <row r="32" spans="1:13" ht="49.9" customHeight="1" thickTop="1">
      <c r="B32" s="48"/>
      <c r="J32" s="14"/>
      <c r="K32" s="2" t="s">
        <v>30</v>
      </c>
      <c r="M32" s="28" t="s">
        <v>486</v>
      </c>
    </row>
    <row r="33" spans="2:13" ht="49.9" customHeight="1">
      <c r="B33" s="48"/>
      <c r="J33" s="49" t="s">
        <v>31</v>
      </c>
      <c r="M33" s="28"/>
    </row>
    <row r="34" spans="2:13" ht="49.9" customHeight="1">
      <c r="B34" s="417" t="s">
        <v>32</v>
      </c>
      <c r="C34" s="121"/>
      <c r="D34" t="s">
        <v>33</v>
      </c>
      <c r="M34" s="28"/>
    </row>
    <row r="35" spans="2:13" ht="49.9" customHeight="1">
      <c r="B35" s="435" t="s">
        <v>34</v>
      </c>
      <c r="C35" s="122"/>
      <c r="D35" s="407" t="s">
        <v>68</v>
      </c>
      <c r="E35" s="406"/>
      <c r="F35" s="407" t="s">
        <v>68</v>
      </c>
      <c r="G35" s="406"/>
      <c r="H35" s="407" t="s">
        <v>68</v>
      </c>
      <c r="I35" s="406"/>
      <c r="J35" s="407" t="s">
        <v>68</v>
      </c>
      <c r="K35" s="406"/>
      <c r="L35" s="407" t="s">
        <v>68</v>
      </c>
      <c r="M35" s="28"/>
    </row>
    <row r="36" spans="2:13" ht="49.9" customHeight="1">
      <c r="B36" s="435" t="s">
        <v>35</v>
      </c>
      <c r="C36" s="122"/>
      <c r="D36" s="407" t="s">
        <v>65</v>
      </c>
      <c r="E36" s="406"/>
      <c r="F36" s="407" t="s">
        <v>56</v>
      </c>
      <c r="G36" s="406"/>
      <c r="H36" s="407" t="s">
        <v>62</v>
      </c>
      <c r="I36" s="406"/>
      <c r="J36" s="407" t="s">
        <v>1182</v>
      </c>
      <c r="K36" s="406"/>
      <c r="L36" s="407" t="s">
        <v>62</v>
      </c>
      <c r="M36" s="53"/>
    </row>
    <row r="37" spans="2:13" ht="49.9" customHeight="1">
      <c r="B37" s="435" t="s">
        <v>36</v>
      </c>
      <c r="C37" s="122"/>
      <c r="D37" s="407" t="s">
        <v>57</v>
      </c>
      <c r="E37" s="406"/>
      <c r="F37" s="407" t="s">
        <v>57</v>
      </c>
      <c r="G37" s="406"/>
      <c r="H37" s="407" t="s">
        <v>57</v>
      </c>
      <c r="I37" s="406"/>
      <c r="J37" s="407" t="s">
        <v>57</v>
      </c>
      <c r="K37" s="406"/>
      <c r="L37" s="407" t="s">
        <v>57</v>
      </c>
      <c r="M37" s="53"/>
    </row>
    <row r="38" spans="2:13" ht="49.9" customHeight="1">
      <c r="B38" s="435"/>
      <c r="C38" s="122"/>
      <c r="D38" s="405"/>
      <c r="E38" s="406"/>
      <c r="F38" s="407"/>
      <c r="G38" s="408"/>
      <c r="H38" s="405"/>
      <c r="I38" s="406"/>
      <c r="J38" s="405"/>
      <c r="K38" s="406"/>
      <c r="L38" s="405"/>
      <c r="M38" s="53"/>
    </row>
    <row r="39" spans="2:13" ht="49.9" customHeight="1">
      <c r="B39" s="435" t="s">
        <v>37</v>
      </c>
      <c r="C39" s="122"/>
      <c r="D39" s="407" t="s">
        <v>69</v>
      </c>
      <c r="E39" s="406"/>
      <c r="F39" s="407" t="s">
        <v>481</v>
      </c>
      <c r="G39" s="406"/>
      <c r="H39" s="407" t="s">
        <v>481</v>
      </c>
      <c r="I39" s="406"/>
      <c r="J39" s="407" t="s">
        <v>481</v>
      </c>
      <c r="K39" s="406"/>
      <c r="L39" s="407" t="s">
        <v>481</v>
      </c>
      <c r="M39" s="53"/>
    </row>
    <row r="40" spans="2:13" ht="49.9" customHeight="1">
      <c r="B40" s="435" t="s">
        <v>38</v>
      </c>
      <c r="C40" s="122"/>
      <c r="D40" s="407" t="s">
        <v>1182</v>
      </c>
      <c r="E40" s="406"/>
      <c r="F40" s="407" t="s">
        <v>1182</v>
      </c>
      <c r="G40" s="406"/>
      <c r="H40" s="405" t="s">
        <v>67</v>
      </c>
      <c r="I40" s="406"/>
      <c r="J40" s="405" t="s">
        <v>61</v>
      </c>
      <c r="K40" s="406"/>
      <c r="L40" s="405" t="s">
        <v>67</v>
      </c>
      <c r="M40" s="53"/>
    </row>
    <row r="41" spans="2:13" ht="49.9" customHeight="1">
      <c r="B41" s="435" t="s">
        <v>39</v>
      </c>
      <c r="C41" s="122"/>
      <c r="D41" s="407" t="s">
        <v>138</v>
      </c>
      <c r="E41" s="406"/>
      <c r="F41" s="407" t="s">
        <v>138</v>
      </c>
      <c r="G41" s="406"/>
      <c r="H41" s="407" t="s">
        <v>138</v>
      </c>
      <c r="I41" s="406"/>
      <c r="J41" s="407" t="s">
        <v>138</v>
      </c>
      <c r="K41" s="406"/>
      <c r="L41" s="407" t="s">
        <v>138</v>
      </c>
      <c r="M41" s="53"/>
    </row>
    <row r="42" spans="2:13" ht="49.9" customHeight="1">
      <c r="B42" s="436" t="s">
        <v>40</v>
      </c>
      <c r="C42" s="123"/>
      <c r="D42" s="34"/>
      <c r="E42" s="259"/>
      <c r="H42" s="34"/>
      <c r="I42" s="259"/>
      <c r="J42" s="34"/>
      <c r="K42" s="259"/>
      <c r="L42" s="34"/>
      <c r="M42" s="53"/>
    </row>
    <row r="43" spans="2:13" ht="49.9" customHeight="1">
      <c r="B43" s="48"/>
      <c r="D43" s="34"/>
      <c r="E43" s="259"/>
      <c r="F43" s="34"/>
      <c r="G43" s="259"/>
      <c r="H43" s="34"/>
      <c r="I43" s="259"/>
      <c r="J43" s="34"/>
      <c r="K43" s="259"/>
      <c r="L43" s="34"/>
      <c r="M43" s="53"/>
    </row>
    <row r="44" spans="2:13" ht="49.9" customHeight="1">
      <c r="B44" s="419" t="s">
        <v>41</v>
      </c>
      <c r="C44" s="121"/>
      <c r="D44" s="55"/>
      <c r="E44" s="260"/>
      <c r="F44" s="34"/>
      <c r="G44" s="259"/>
      <c r="H44" s="34"/>
      <c r="I44" s="259"/>
      <c r="J44" s="428" t="s">
        <v>42</v>
      </c>
      <c r="K44" s="260"/>
      <c r="L44" s="34"/>
      <c r="M44" s="53"/>
    </row>
    <row r="45" spans="2:13" ht="49.9" customHeight="1">
      <c r="B45" s="419" t="s">
        <v>43</v>
      </c>
      <c r="C45" s="124"/>
      <c r="D45" s="425"/>
      <c r="E45" s="426"/>
      <c r="F45" s="427" t="s">
        <v>44</v>
      </c>
      <c r="G45" s="259"/>
      <c r="H45" s="34">
        <f>M30*8</f>
        <v>0</v>
      </c>
      <c r="I45" s="259"/>
      <c r="J45" s="429" t="s">
        <v>45</v>
      </c>
      <c r="M45" s="53"/>
    </row>
    <row r="46" spans="2:13" ht="49.9" customHeight="1">
      <c r="B46" s="419" t="s">
        <v>46</v>
      </c>
      <c r="C46" s="124"/>
      <c r="D46" s="425" t="s">
        <v>47</v>
      </c>
      <c r="E46" s="426"/>
      <c r="F46" s="427" t="s">
        <v>44</v>
      </c>
      <c r="G46" s="259"/>
      <c r="H46" s="34">
        <f>F47*8</f>
        <v>0</v>
      </c>
      <c r="I46" s="259"/>
      <c r="J46" s="429" t="s">
        <v>48</v>
      </c>
      <c r="M46" s="53"/>
    </row>
    <row r="47" spans="2:13" ht="49.9" customHeight="1">
      <c r="B47" s="420" t="s">
        <v>49</v>
      </c>
      <c r="D47" s="34"/>
      <c r="E47" s="259"/>
      <c r="F47" s="58"/>
      <c r="G47" s="268"/>
      <c r="H47" s="34"/>
      <c r="I47" s="259"/>
      <c r="J47" s="34"/>
      <c r="K47" s="259"/>
      <c r="L47" s="34"/>
      <c r="M47" s="53"/>
    </row>
    <row r="48" spans="2:13" ht="49.9" customHeight="1">
      <c r="B48" s="420"/>
      <c r="D48" s="55"/>
      <c r="E48" s="260"/>
      <c r="F48" s="34"/>
      <c r="G48" s="259"/>
      <c r="H48" s="34"/>
      <c r="I48" s="259"/>
      <c r="J48" s="34"/>
      <c r="K48" s="259"/>
      <c r="L48" s="34"/>
      <c r="M48" s="53"/>
    </row>
    <row r="49" spans="2:13" ht="49.9" customHeight="1" thickBot="1">
      <c r="B49" s="421" t="s">
        <v>50</v>
      </c>
      <c r="C49" s="125"/>
      <c r="D49" s="60"/>
      <c r="E49" s="261"/>
      <c r="F49" s="34"/>
      <c r="G49" s="259"/>
      <c r="H49" s="60"/>
      <c r="I49" s="261"/>
      <c r="J49" s="60"/>
      <c r="K49" s="261"/>
      <c r="L49" s="60"/>
      <c r="M49" s="53"/>
    </row>
    <row r="50" spans="2:13" ht="49.9" customHeight="1" thickBot="1">
      <c r="B50" s="422" t="s">
        <v>921</v>
      </c>
      <c r="C50" s="124"/>
      <c r="D50" s="409" t="s">
        <v>892</v>
      </c>
      <c r="E50" s="410"/>
      <c r="F50" s="409" t="s">
        <v>892</v>
      </c>
      <c r="G50" s="410"/>
      <c r="H50" s="409" t="s">
        <v>892</v>
      </c>
      <c r="I50" s="410"/>
      <c r="J50" s="409" t="s">
        <v>892</v>
      </c>
      <c r="K50" s="410"/>
      <c r="L50" s="409" t="s">
        <v>892</v>
      </c>
      <c r="M50" s="53"/>
    </row>
    <row r="51" spans="2:13" ht="49.9" customHeight="1" thickBot="1">
      <c r="B51" s="422" t="s">
        <v>922</v>
      </c>
      <c r="C51" s="124"/>
      <c r="D51" s="409">
        <v>66</v>
      </c>
      <c r="E51" s="410"/>
      <c r="F51" s="409">
        <v>68</v>
      </c>
      <c r="G51" s="410"/>
      <c r="H51" s="409">
        <v>70</v>
      </c>
      <c r="I51" s="410"/>
      <c r="J51" s="409">
        <v>70</v>
      </c>
      <c r="K51" s="410"/>
      <c r="L51" s="409">
        <v>70</v>
      </c>
      <c r="M51" s="53"/>
    </row>
    <row r="52" spans="2:13" ht="49.9" customHeight="1">
      <c r="B52" s="423" t="s">
        <v>53</v>
      </c>
      <c r="C52" s="126"/>
      <c r="D52" s="34"/>
      <c r="E52" s="259"/>
      <c r="J52" s="34"/>
      <c r="K52" s="259"/>
      <c r="L52" s="34"/>
      <c r="M52" s="53"/>
    </row>
    <row r="53" spans="2:13" ht="49.9" customHeight="1">
      <c r="B53" s="420" t="s">
        <v>54</v>
      </c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49.9" customHeight="1">
      <c r="B54" s="420"/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 ht="49.9" customHeight="1" thickBot="1">
      <c r="B55" s="424"/>
      <c r="C55" s="68"/>
      <c r="D55" s="68"/>
      <c r="E55" s="264"/>
      <c r="F55" s="68"/>
      <c r="G55" s="264"/>
      <c r="H55" s="68"/>
      <c r="I55" s="264"/>
      <c r="J55" s="68"/>
      <c r="K55" s="264"/>
      <c r="L55" s="68"/>
      <c r="M55" s="98"/>
    </row>
    <row r="56" spans="2:13" ht="15.75" thickTop="1"/>
  </sheetData>
  <mergeCells count="2">
    <mergeCell ref="B1:M1"/>
    <mergeCell ref="H2:J2"/>
  </mergeCells>
  <dataValidations count="8">
    <dataValidation type="list" errorStyle="information" operator="equal" allowBlank="1" showErrorMessage="1" sqref="E35 G35 I35 K35" xr:uid="{A83F6716-C39B-41C5-AB91-8E34A9985B82}">
      <formula1>"Ted Dunn,Richard Gray,Billy Rueckert, Victor Varney"</formula1>
    </dataValidation>
    <dataValidation type="list" errorStyle="information" operator="equal" allowBlank="1" showErrorMessage="1" sqref="E39 G39 I39 K39" xr:uid="{65F3D750-EEA1-4820-A19B-19FA31C797B7}">
      <formula1>"Chris R Boli,Jay Horn, Nathan DeWitt"</formula1>
    </dataValidation>
    <dataValidation type="list" errorStyle="information" operator="equal" allowBlank="1" showErrorMessage="1" sqref="E40 G40:L40" xr:uid="{33834294-A7CC-4EA0-8A7A-A8EE0D126626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E41 G41 I41 K41" xr:uid="{1627F954-C55C-4F33-931A-A4B5D874C31A}">
      <formula1>"Dennis Winchell, Art Kotz, Harold BoettcherArt Kotz, Rob Grau,Joe Mills,John Morck,Brandt Wilkus,Chris Tilley,Charles Stirewalt,Victor Varney,Nick Conner,Richard Gray,John Tredway,Donald Marshall"</formula1>
    </dataValidation>
    <dataValidation errorStyle="information" allowBlank="1" showInputMessage="1" showErrorMessage="1" sqref="D42:E42" xr:uid="{06B125B1-4FC7-4C51-9A30-BACDDCECD8A4}"/>
    <dataValidation type="list" errorStyle="information" operator="equal" allowBlank="1" showErrorMessage="1" sqref="E37 G37 I37 K37" xr:uid="{E06D9760-FB23-4252-B90E-4FCD69DD858C}">
      <formula1>"Donald Marshall,Charles Stirewalt,Chris Tilley,John Tredway,Victor Varney"</formula1>
    </dataValidation>
    <dataValidation type="list" errorStyle="information" operator="equal" allowBlank="1" showErrorMessage="1" sqref="E36 G36 I36 K36" xr:uid="{0E2B49A9-9344-41FB-84E9-DDA5314568F5}">
      <formula1>"Harold Boettcher,Gene Ezzell,Rob Grau,Roger Koss,Gray Lackey,Michael S MacLean,Joe Mills,John F Morck,Ray Albers"</formula1>
    </dataValidation>
    <dataValidation type="list" errorStyle="warning" operator="equal" allowBlank="1" showErrorMessage="1" sqref="D8:L8" xr:uid="{CACBA7CC-258C-4C57-B3EA-D26D661CD897}">
      <formula1>"17,,399,671,1686,1640"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Check Names" prompt="_x000a__x000a_" xr:uid="{D98D74C3-DDA5-40FC-953B-B9C234663898}">
          <x14:formula1>
            <xm:f>DATA_Lists!$X$4:$X$219</xm:f>
          </x14:formula1>
          <xm:sqref>M32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Q56"/>
  <sheetViews>
    <sheetView workbookViewId="0"/>
  </sheetViews>
  <sheetFormatPr defaultRowHeight="15"/>
  <cols>
    <col min="1" max="1" width="3.28515625" customWidth="1"/>
    <col min="2" max="2" width="50.7109375" customWidth="1"/>
    <col min="3" max="3" width="2.28515625" customWidth="1"/>
    <col min="4" max="4" width="50.7109375" customWidth="1"/>
    <col min="5" max="5" width="2.140625" style="14" customWidth="1"/>
    <col min="6" max="6" width="50.7109375" customWidth="1"/>
    <col min="7" max="7" width="2.140625" style="14" customWidth="1"/>
    <col min="8" max="8" width="50.7109375" customWidth="1"/>
    <col min="9" max="9" width="1.7109375" style="14" customWidth="1"/>
    <col min="10" max="10" width="50.7109375" customWidth="1"/>
    <col min="11" max="11" width="2.140625" style="14" customWidth="1"/>
    <col min="12" max="12" width="50.7109375" customWidth="1"/>
    <col min="13" max="13" width="20.7109375" customWidth="1"/>
    <col min="14" max="14" width="1.5703125" customWidth="1"/>
    <col min="15" max="15" width="23.28515625" customWidth="1"/>
    <col min="16" max="1030" width="11.7109375" customWidth="1"/>
  </cols>
  <sheetData>
    <row r="1" spans="1:17" ht="55.9" customHeight="1" thickTop="1">
      <c r="B1" s="501" t="s">
        <v>3</v>
      </c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</row>
    <row r="2" spans="1:17" ht="49.9" customHeight="1">
      <c r="B2" s="411" t="s">
        <v>4</v>
      </c>
      <c r="C2" s="110"/>
      <c r="D2" s="239"/>
      <c r="E2" s="250"/>
      <c r="F2" s="6" t="s">
        <v>5</v>
      </c>
      <c r="G2" s="265"/>
      <c r="H2" s="502">
        <v>45262</v>
      </c>
      <c r="I2" s="502"/>
      <c r="J2" s="502"/>
      <c r="K2" s="271"/>
      <c r="L2" s="99" t="s">
        <v>7</v>
      </c>
      <c r="M2" s="8" t="s">
        <v>6</v>
      </c>
    </row>
    <row r="3" spans="1:17" ht="49.9" customHeight="1">
      <c r="B3" s="5"/>
      <c r="C3" s="110"/>
      <c r="D3" s="1"/>
      <c r="E3" s="250"/>
      <c r="F3" s="102"/>
      <c r="G3" s="266"/>
      <c r="H3" s="103" t="s">
        <v>873</v>
      </c>
      <c r="I3" s="269"/>
      <c r="J3" s="104"/>
      <c r="K3" s="272"/>
      <c r="L3" s="7"/>
      <c r="M3" s="438">
        <f>IF(H2="","",INDEX('2023_Trains'!B7:D59,MATCH(H2,'2023_Trains'!C7:C59,0),1))</f>
        <v>50</v>
      </c>
    </row>
    <row r="4" spans="1:17" ht="49.9" customHeight="1">
      <c r="B4" s="5"/>
      <c r="C4" s="110"/>
      <c r="D4" s="437"/>
      <c r="E4" s="251"/>
      <c r="F4" s="102"/>
      <c r="G4" s="266"/>
      <c r="H4" s="396" t="str">
        <f>IF(H2=0," ",VLOOKUP(H2,'2023_Trains'!C9:N62,12,))</f>
        <v>Santa Trains-A</v>
      </c>
      <c r="I4" s="270"/>
      <c r="J4" s="246"/>
      <c r="K4" s="273"/>
      <c r="L4" s="35"/>
      <c r="M4" s="108"/>
    </row>
    <row r="5" spans="1:17" ht="49.9" customHeight="1">
      <c r="B5" s="412" t="s">
        <v>917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49.9" customHeight="1">
      <c r="A6" s="14"/>
      <c r="B6" s="413" t="s">
        <v>918</v>
      </c>
      <c r="C6" s="112"/>
      <c r="D6" s="381" t="str">
        <f>IF($H$2=0," ",IF(VLOOKUP($H$2,'2023_Trains'!$C$7:$N$63,4)=0," ",VLOOKUP($H$2,'2023_Trains'!$C$7:$N$63,4,FALSE)))</f>
        <v>9:30 am</v>
      </c>
      <c r="E6" s="382"/>
      <c r="F6" s="381" t="str">
        <f>IF($H$2=0," ",IF(VLOOKUP($H$2,'2023_Trains'!$C$7:$N$63,5)=0," ",VLOOKUP($H$2,'2023_Trains'!$C$7:$N$63,5,FALSE)))</f>
        <v>11:00 am</v>
      </c>
      <c r="G6" s="382"/>
      <c r="H6" s="381" t="str">
        <f>IF($H$2=0," ",IF(VLOOKUP($H$2,'2023_Trains'!$C$7:$N$63,6)=0," ",VLOOKUP($H$2,'2023_Trains'!$C$7:$N$63,6,FALSE)))</f>
        <v>12:30 pm</v>
      </c>
      <c r="I6" s="382"/>
      <c r="J6" s="381" t="str">
        <f>IF($H$2=0," ",IF(VLOOKUP($H$2,'2023_Trains'!$C$7:$N$63,7)=0," ",VLOOKUP($H$2,'2023_Trains'!$C$7:$N$63,7,FALSE)))</f>
        <v>2:15 pm</v>
      </c>
      <c r="K6" s="382"/>
      <c r="L6" s="381" t="str">
        <f>IF($H$2=0," ",IF(VLOOKUP($H$2,'2023_Trains'!$C$7:$N$63,8)=0," ",VLOOKUP($H$2,'2023_Trains'!$C$7:$N$63,8,FALSE)))</f>
        <v>3:45 pm</v>
      </c>
      <c r="M6" s="26"/>
      <c r="N6" s="14"/>
    </row>
    <row r="7" spans="1:17" ht="49.9" customHeight="1">
      <c r="A7" s="14"/>
      <c r="B7" s="18" t="s">
        <v>919</v>
      </c>
      <c r="C7" s="113"/>
      <c r="D7" s="383">
        <f>IF(D6=" "," ",VALUE(D6))</f>
        <v>0.39583333333333331</v>
      </c>
      <c r="E7" s="382"/>
      <c r="F7" s="383">
        <f>IF(F6=" "," ",VALUE(F6))</f>
        <v>0.45833333333333331</v>
      </c>
      <c r="G7" s="382"/>
      <c r="H7" s="383">
        <f t="shared" ref="H7:L7" si="0">IF(H6=" "," ",VALUE(H6))</f>
        <v>0.52083333333333337</v>
      </c>
      <c r="I7" s="382"/>
      <c r="J7" s="383">
        <f t="shared" si="0"/>
        <v>0.59375</v>
      </c>
      <c r="K7" s="382"/>
      <c r="L7" s="383">
        <f t="shared" si="0"/>
        <v>0.65625</v>
      </c>
      <c r="M7" s="330"/>
      <c r="N7" s="14"/>
      <c r="O7" s="282"/>
    </row>
    <row r="8" spans="1:17" ht="49.9" customHeight="1">
      <c r="B8" s="18" t="s">
        <v>920</v>
      </c>
      <c r="C8" s="113"/>
      <c r="D8" s="384">
        <v>671</v>
      </c>
      <c r="E8" s="385"/>
      <c r="F8" s="384">
        <v>399</v>
      </c>
      <c r="G8" s="385"/>
      <c r="H8" s="384">
        <v>671</v>
      </c>
      <c r="I8" s="385"/>
      <c r="J8" s="384">
        <v>399</v>
      </c>
      <c r="K8" s="385"/>
      <c r="L8" s="384">
        <v>671</v>
      </c>
      <c r="M8" s="20"/>
    </row>
    <row r="9" spans="1:17" ht="49.9" customHeight="1">
      <c r="B9" s="23"/>
      <c r="C9" s="114"/>
      <c r="D9" s="386"/>
      <c r="E9" s="387"/>
      <c r="F9" s="388"/>
      <c r="G9" s="387"/>
      <c r="H9" s="388"/>
      <c r="I9" s="387"/>
      <c r="J9" s="388"/>
      <c r="K9" s="387"/>
      <c r="L9" s="388"/>
      <c r="M9" s="20"/>
    </row>
    <row r="10" spans="1:17" ht="49.9" customHeight="1">
      <c r="B10" s="414" t="s">
        <v>12</v>
      </c>
      <c r="C10" s="132" t="s">
        <v>1169</v>
      </c>
      <c r="D10" s="389">
        <f t="shared" ref="D10:F12" si="1">IF(C10=0," ",TIMEVALUE(LEFT(C10,2)&amp;":"&amp;MID(C10,3,2)&amp;":"&amp;RIGHT(C10,2)))</f>
        <v>0.39688657407407407</v>
      </c>
      <c r="E10" s="390" t="s">
        <v>1051</v>
      </c>
      <c r="F10" s="389">
        <f t="shared" si="1"/>
        <v>0.46398148148148149</v>
      </c>
      <c r="G10" s="390" t="s">
        <v>1174</v>
      </c>
      <c r="H10" s="389">
        <f t="shared" ref="H10" si="2">IF(G10=0," ",TIMEVALUE(LEFT(G10,2)&amp;":"&amp;MID(G10,3,2)&amp;":"&amp;RIGHT(G10,2)))</f>
        <v>0.52471064814814816</v>
      </c>
      <c r="I10" s="390" t="s">
        <v>793</v>
      </c>
      <c r="J10" s="389">
        <f t="shared" ref="J10" si="3">IF(I10=0," ",TIMEVALUE(LEFT(I10,2)&amp;":"&amp;MID(I10,3,2)&amp;":"&amp;RIGHT(I10,2)))</f>
        <v>0.59392361111111114</v>
      </c>
      <c r="K10" s="390" t="s">
        <v>1177</v>
      </c>
      <c r="L10" s="389">
        <f t="shared" ref="L10" si="4">IF(K10=0," ",TIMEVALUE(LEFT(K10,2)&amp;":"&amp;MID(K10,3,2)&amp;":"&amp;RIGHT(K10,2)))</f>
        <v>0.6567708333333333</v>
      </c>
      <c r="M10" s="337"/>
    </row>
    <row r="11" spans="1:17" ht="49.9" customHeight="1">
      <c r="B11" s="415" t="s">
        <v>13</v>
      </c>
      <c r="C11" s="248"/>
      <c r="D11" s="439" t="str">
        <f>IF(C12=0," ",$L$2)</f>
        <v>R</v>
      </c>
      <c r="E11" s="439"/>
      <c r="F11" s="439" t="str">
        <f t="shared" ref="F11" si="5">IF(E12=0," ",$L$2)</f>
        <v>R</v>
      </c>
      <c r="G11" s="439"/>
      <c r="H11" s="439" t="str">
        <f t="shared" ref="H11" si="6">IF(G12=0," ",$L$2)</f>
        <v>R</v>
      </c>
      <c r="I11" s="439"/>
      <c r="J11" s="439" t="str">
        <f t="shared" ref="J11" si="7">IF(I12=0," ",$L$2)</f>
        <v>R</v>
      </c>
      <c r="K11" s="439"/>
      <c r="L11" s="439" t="str">
        <f t="shared" ref="L11" si="8">IF(K12=0," ",$L$2)</f>
        <v>R</v>
      </c>
      <c r="M11" s="337"/>
      <c r="O11" s="245"/>
    </row>
    <row r="12" spans="1:17" ht="49.9" customHeight="1">
      <c r="B12" s="414" t="s">
        <v>14</v>
      </c>
      <c r="C12" s="132" t="s">
        <v>1170</v>
      </c>
      <c r="D12" s="389">
        <f t="shared" si="1"/>
        <v>0.40606481481481477</v>
      </c>
      <c r="E12" s="390" t="s">
        <v>875</v>
      </c>
      <c r="F12" s="389">
        <f t="shared" ref="F12" si="9">IF(E12=0," ",TIMEVALUE(LEFT(E12,2)&amp;":"&amp;MID(E12,3,2)&amp;":"&amp;RIGHT(E12,2)))</f>
        <v>0.47174768518518517</v>
      </c>
      <c r="G12" s="390" t="s">
        <v>819</v>
      </c>
      <c r="H12" s="389">
        <f t="shared" ref="H12" si="10">IF(G12=0," ",TIMEVALUE(LEFT(G12,2)&amp;":"&amp;MID(G12,3,2)&amp;":"&amp;RIGHT(G12,2)))</f>
        <v>0.53318287037037038</v>
      </c>
      <c r="I12" s="390" t="s">
        <v>933</v>
      </c>
      <c r="J12" s="389">
        <f t="shared" ref="J12" si="11">IF(I12=0," ",TIMEVALUE(LEFT(I12,2)&amp;":"&amp;MID(I12,3,2)&amp;":"&amp;RIGHT(I12,2)))</f>
        <v>0.60239583333333335</v>
      </c>
      <c r="K12" s="390" t="s">
        <v>1178</v>
      </c>
      <c r="L12" s="389">
        <f t="shared" ref="L12" si="12">IF(K12=0," ",TIMEVALUE(LEFT(K12,2)&amp;":"&amp;MID(K12,3,2)&amp;":"&amp;RIGHT(K12,2)))</f>
        <v>0.66524305555555563</v>
      </c>
      <c r="M12" s="337"/>
      <c r="O12" s="301"/>
    </row>
    <row r="13" spans="1:17" ht="49.9" customHeight="1">
      <c r="B13" s="414" t="s">
        <v>16</v>
      </c>
      <c r="C13" s="132" t="s">
        <v>1171</v>
      </c>
      <c r="D13" s="389">
        <f>IF(C13=0," ",TIMEVALUE(LEFT(C13,2)&amp;":"&amp;MID(C13,3,2)&amp;":"&amp;RIGHT(C13,2)))</f>
        <v>0.41666666666666669</v>
      </c>
      <c r="E13" s="393" t="s">
        <v>876</v>
      </c>
      <c r="F13" s="389">
        <f>IF(E13=0," ",TIMEVALUE(LEFT(E13,2)&amp;":"&amp;MID(E13,3,2)&amp;":"&amp;RIGHT(E13,2)))</f>
        <v>0.47951388888888885</v>
      </c>
      <c r="G13" s="393" t="s">
        <v>927</v>
      </c>
      <c r="H13" s="389">
        <f>IF(G13=0," ",TIMEVALUE(LEFT(G13,2)&amp;":"&amp;MID(G13,3,2)&amp;":"&amp;RIGHT(G13,2)))</f>
        <v>0.54165509259259259</v>
      </c>
      <c r="I13" s="393" t="s">
        <v>1175</v>
      </c>
      <c r="J13" s="389">
        <f>IF(I13=0," ",TIMEVALUE(LEFT(I13,2)&amp;":"&amp;MID(I13,3,2)&amp;":"&amp;RIGHT(I13,2)))</f>
        <v>0.61016203703703698</v>
      </c>
      <c r="K13" s="393" t="s">
        <v>1039</v>
      </c>
      <c r="L13" s="389">
        <f>IF(K13=0," ",TIMEVALUE(LEFT(K13,2)&amp;":"&amp;MID(K13,3,2)&amp;":"&amp;RIGHT(K13,2)))</f>
        <v>0.67443287037037036</v>
      </c>
      <c r="M13" s="337" t="s">
        <v>15</v>
      </c>
    </row>
    <row r="14" spans="1:17" ht="49.9" customHeight="1">
      <c r="B14" s="414" t="s">
        <v>17</v>
      </c>
      <c r="C14" s="132" t="s">
        <v>1172</v>
      </c>
      <c r="D14" s="389">
        <f t="shared" ref="D14:D17" si="13">IF(C14=0," ",TIMEVALUE(LEFT(C14,2)&amp;":"&amp;MID(C14,3,2)&amp;":"&amp;RIGHT(C14,2)))</f>
        <v>0.43008101851851849</v>
      </c>
      <c r="E14" s="390" t="s">
        <v>770</v>
      </c>
      <c r="F14" s="389">
        <f t="shared" ref="F14:F17" si="14">IF(E14=0," ",TIMEVALUE(LEFT(E14,2)&amp;":"&amp;MID(E14,3,2)&amp;":"&amp;RIGHT(E14,2)))</f>
        <v>0.49363425925925924</v>
      </c>
      <c r="G14" s="390" t="s">
        <v>929</v>
      </c>
      <c r="H14" s="389">
        <f t="shared" ref="H14:H17" si="15">IF(G14=0," ",TIMEVALUE(LEFT(G14,2)&amp;":"&amp;MID(G14,3,2)&amp;":"&amp;RIGHT(G14,2)))</f>
        <v>0.55296296296296299</v>
      </c>
      <c r="I14" s="390" t="s">
        <v>1176</v>
      </c>
      <c r="J14" s="389">
        <f t="shared" ref="J14:J17" si="16">IF(I14=0," ",TIMEVALUE(LEFT(I14,2)&amp;":"&amp;MID(I14,3,2)&amp;":"&amp;RIGHT(I14,2)))</f>
        <v>0.62428240740740748</v>
      </c>
      <c r="K14" s="390" t="s">
        <v>1179</v>
      </c>
      <c r="L14" s="389">
        <f t="shared" ref="L14:L17" si="17">IF(K14=0," ",TIMEVALUE(LEFT(K14,2)&amp;":"&amp;MID(K14,3,2)&amp;":"&amp;RIGHT(K14,2)))</f>
        <v>0.69137731481481479</v>
      </c>
      <c r="M14" s="337"/>
      <c r="Q14" s="247"/>
    </row>
    <row r="15" spans="1:17" ht="49.9" customHeight="1">
      <c r="B15" s="414" t="s">
        <v>18</v>
      </c>
      <c r="C15" s="132" t="s">
        <v>829</v>
      </c>
      <c r="D15" s="389">
        <f t="shared" si="13"/>
        <v>0.43714120370370368</v>
      </c>
      <c r="E15" s="390" t="s">
        <v>1058</v>
      </c>
      <c r="F15" s="389">
        <f t="shared" si="14"/>
        <v>0.49998842592592596</v>
      </c>
      <c r="G15" s="390" t="s">
        <v>1035</v>
      </c>
      <c r="H15" s="389">
        <f t="shared" si="15"/>
        <v>0.55790509259259258</v>
      </c>
      <c r="I15" s="390" t="s">
        <v>1038</v>
      </c>
      <c r="J15" s="389">
        <f t="shared" si="16"/>
        <v>0.63276620370370373</v>
      </c>
      <c r="K15" s="390" t="s">
        <v>962</v>
      </c>
      <c r="L15" s="389">
        <f t="shared" si="17"/>
        <v>0.69984953703703701</v>
      </c>
      <c r="M15" s="337"/>
    </row>
    <row r="16" spans="1:17" ht="49.9" customHeight="1">
      <c r="B16" s="415" t="s">
        <v>13</v>
      </c>
      <c r="C16" s="133"/>
      <c r="D16" s="439" t="str">
        <f>IF(C17=0," ",$L$2)</f>
        <v>R</v>
      </c>
      <c r="E16" s="439"/>
      <c r="F16" s="439" t="str">
        <f t="shared" ref="F16" si="18">IF(E17=0," ",$L$2)</f>
        <v>R</v>
      </c>
      <c r="G16" s="439"/>
      <c r="H16" s="439" t="str">
        <f t="shared" ref="H16" si="19">IF(G17=0," ",$L$2)</f>
        <v>R</v>
      </c>
      <c r="I16" s="439"/>
      <c r="J16" s="439" t="str">
        <f t="shared" ref="J16" si="20">IF(I17=0," ",$L$2)</f>
        <v>R</v>
      </c>
      <c r="K16" s="439"/>
      <c r="L16" s="439" t="str">
        <f t="shared" ref="L16" si="21">IF(K17=0," ",$L$2)</f>
        <v>R</v>
      </c>
      <c r="M16" s="337"/>
    </row>
    <row r="17" spans="1:13" ht="49.9" customHeight="1">
      <c r="B17" s="414" t="s">
        <v>19</v>
      </c>
      <c r="C17" s="132" t="s">
        <v>712</v>
      </c>
      <c r="D17" s="389">
        <f t="shared" si="13"/>
        <v>0.44843749999999999</v>
      </c>
      <c r="E17" s="390" t="s">
        <v>1173</v>
      </c>
      <c r="F17" s="389">
        <f t="shared" si="14"/>
        <v>0.50847222222222221</v>
      </c>
      <c r="G17" s="390" t="s">
        <v>984</v>
      </c>
      <c r="H17" s="389">
        <f t="shared" si="15"/>
        <v>0.56849537037037035</v>
      </c>
      <c r="I17" s="390" t="s">
        <v>845</v>
      </c>
      <c r="J17" s="389">
        <f t="shared" si="16"/>
        <v>0.63912037037037039</v>
      </c>
      <c r="K17" s="390" t="s">
        <v>1180</v>
      </c>
      <c r="L17" s="389">
        <f t="shared" si="17"/>
        <v>0.70408564814814811</v>
      </c>
      <c r="M17" s="337"/>
    </row>
    <row r="18" spans="1:13" ht="49.9" customHeight="1">
      <c r="B18" s="341"/>
      <c r="C18" s="277"/>
      <c r="D18" s="394"/>
      <c r="E18" s="395"/>
      <c r="F18" s="394"/>
      <c r="G18" s="395"/>
      <c r="H18" s="394"/>
      <c r="I18" s="395"/>
      <c r="J18" s="394"/>
      <c r="K18" s="395"/>
      <c r="L18" s="394"/>
      <c r="M18" s="342"/>
    </row>
    <row r="19" spans="1:13" ht="49.9" customHeight="1">
      <c r="B19" s="29" t="s">
        <v>21</v>
      </c>
      <c r="C19" s="115"/>
      <c r="D19" s="386"/>
      <c r="E19" s="392"/>
      <c r="F19" s="386"/>
      <c r="G19" s="392"/>
      <c r="H19" s="386"/>
      <c r="I19" s="392"/>
      <c r="J19" s="386"/>
      <c r="K19" s="392"/>
      <c r="L19" s="396"/>
      <c r="M19" s="28"/>
    </row>
    <row r="20" spans="1:13" ht="49.9" customHeight="1">
      <c r="A20" t="s">
        <v>911</v>
      </c>
      <c r="B20" s="29"/>
      <c r="C20" s="115"/>
      <c r="D20" s="386"/>
      <c r="E20" s="392"/>
      <c r="F20" s="386"/>
      <c r="G20" s="392"/>
      <c r="H20" s="386"/>
      <c r="I20" s="392"/>
      <c r="J20" s="386"/>
      <c r="K20" s="392"/>
      <c r="L20" s="396"/>
      <c r="M20" s="28"/>
    </row>
    <row r="21" spans="1:13" ht="49.9" customHeight="1">
      <c r="B21" s="430">
        <v>100</v>
      </c>
      <c r="C21" s="116"/>
      <c r="D21" s="384">
        <v>64</v>
      </c>
      <c r="E21" s="384"/>
      <c r="F21" s="384">
        <v>70</v>
      </c>
      <c r="G21" s="384"/>
      <c r="H21" s="384">
        <v>55</v>
      </c>
      <c r="I21" s="384"/>
      <c r="J21" s="384">
        <v>49</v>
      </c>
      <c r="K21" s="384"/>
      <c r="L21" s="384">
        <v>54</v>
      </c>
      <c r="M21" s="28"/>
    </row>
    <row r="22" spans="1:13" ht="49.9" customHeight="1">
      <c r="B22" s="430">
        <v>101</v>
      </c>
      <c r="C22" s="116"/>
      <c r="D22" s="384">
        <v>65</v>
      </c>
      <c r="E22" s="385"/>
      <c r="F22" s="384">
        <v>50</v>
      </c>
      <c r="G22" s="385"/>
      <c r="H22" s="384">
        <v>50</v>
      </c>
      <c r="I22" s="385"/>
      <c r="J22" s="384">
        <v>40</v>
      </c>
      <c r="K22" s="385"/>
      <c r="L22" s="384">
        <v>56</v>
      </c>
      <c r="M22" s="28"/>
    </row>
    <row r="23" spans="1:13" ht="49.9" customHeight="1">
      <c r="B23" s="430">
        <v>200</v>
      </c>
      <c r="C23" s="116"/>
      <c r="D23" s="384">
        <v>60</v>
      </c>
      <c r="E23" s="385"/>
      <c r="F23" s="384">
        <v>63</v>
      </c>
      <c r="G23" s="385"/>
      <c r="H23" s="384">
        <v>58</v>
      </c>
      <c r="I23" s="385"/>
      <c r="J23" s="384">
        <v>55</v>
      </c>
      <c r="K23" s="385"/>
      <c r="L23" s="384">
        <v>63</v>
      </c>
      <c r="M23" s="28"/>
    </row>
    <row r="24" spans="1:13" ht="49.9" customHeight="1">
      <c r="B24" s="430">
        <v>201</v>
      </c>
      <c r="C24" s="116"/>
      <c r="D24" s="384">
        <v>64</v>
      </c>
      <c r="E24" s="385"/>
      <c r="F24" s="384">
        <v>63</v>
      </c>
      <c r="G24" s="385"/>
      <c r="H24" s="384">
        <v>62</v>
      </c>
      <c r="I24" s="385"/>
      <c r="J24" s="384">
        <v>24</v>
      </c>
      <c r="K24" s="385"/>
      <c r="L24" s="384">
        <v>50</v>
      </c>
      <c r="M24" s="28"/>
    </row>
    <row r="25" spans="1:13" ht="49.9" customHeight="1">
      <c r="B25" s="430">
        <v>308</v>
      </c>
      <c r="C25" s="116"/>
      <c r="D25" s="384">
        <v>5</v>
      </c>
      <c r="E25" s="385"/>
      <c r="F25" s="384">
        <v>6</v>
      </c>
      <c r="G25" s="385"/>
      <c r="H25" s="384">
        <v>6</v>
      </c>
      <c r="I25" s="385"/>
      <c r="J25" s="384">
        <v>8</v>
      </c>
      <c r="K25" s="385"/>
      <c r="L25" s="384">
        <v>9</v>
      </c>
      <c r="M25" s="28"/>
    </row>
    <row r="26" spans="1:13" ht="49.9" customHeight="1">
      <c r="B26" s="431" t="s">
        <v>24</v>
      </c>
      <c r="C26" s="117"/>
      <c r="D26" s="384">
        <v>0</v>
      </c>
      <c r="E26" s="385"/>
      <c r="F26" s="384">
        <v>0</v>
      </c>
      <c r="G26" s="385"/>
      <c r="H26" s="384">
        <v>0</v>
      </c>
      <c r="I26" s="385"/>
      <c r="J26" s="384">
        <v>0</v>
      </c>
      <c r="K26" s="385"/>
      <c r="L26" s="384">
        <v>0</v>
      </c>
      <c r="M26" s="28"/>
    </row>
    <row r="27" spans="1:13" ht="49.9" customHeight="1" thickBot="1">
      <c r="B27" s="432">
        <v>302</v>
      </c>
      <c r="C27" s="118"/>
      <c r="D27" s="384">
        <v>7</v>
      </c>
      <c r="E27" s="385"/>
      <c r="F27" s="384">
        <v>7</v>
      </c>
      <c r="G27" s="385"/>
      <c r="H27" s="384">
        <v>8</v>
      </c>
      <c r="I27" s="385"/>
      <c r="J27" s="384">
        <v>9</v>
      </c>
      <c r="K27" s="385"/>
      <c r="L27" s="384">
        <v>5</v>
      </c>
      <c r="M27" s="28"/>
    </row>
    <row r="28" spans="1:13" ht="49.9" customHeight="1" thickTop="1" thickBot="1">
      <c r="B28" s="433" t="s">
        <v>923</v>
      </c>
      <c r="C28" s="119"/>
      <c r="D28" s="397">
        <f>SUM(D21:D27)</f>
        <v>265</v>
      </c>
      <c r="E28" s="398"/>
      <c r="F28" s="397">
        <f>SUM(F21:F27)</f>
        <v>259</v>
      </c>
      <c r="G28" s="398"/>
      <c r="H28" s="397">
        <f>SUM(H21:H27)</f>
        <v>239</v>
      </c>
      <c r="I28" s="398"/>
      <c r="J28" s="397">
        <f>SUM(J21:J27)</f>
        <v>185</v>
      </c>
      <c r="K28" s="399"/>
      <c r="L28" s="400">
        <f>SUM(L21:L27)</f>
        <v>237</v>
      </c>
      <c r="M28" s="28"/>
    </row>
    <row r="29" spans="1:13" ht="49.9" customHeight="1" thickTop="1" thickBot="1">
      <c r="B29" s="433" t="s">
        <v>924</v>
      </c>
      <c r="C29" s="119"/>
      <c r="D29" s="397">
        <f>D28</f>
        <v>265</v>
      </c>
      <c r="E29" s="398"/>
      <c r="F29" s="397">
        <f>D29+F28</f>
        <v>524</v>
      </c>
      <c r="G29" s="398"/>
      <c r="H29" s="397">
        <f>F29+H28</f>
        <v>763</v>
      </c>
      <c r="I29" s="398"/>
      <c r="J29" s="397">
        <f>J28+H29</f>
        <v>948</v>
      </c>
      <c r="K29" s="399"/>
      <c r="L29" s="400">
        <f>L28+J29</f>
        <v>1185</v>
      </c>
      <c r="M29" s="130"/>
    </row>
    <row r="30" spans="1:13" ht="49.9" customHeight="1" thickTop="1" thickBot="1">
      <c r="B30" s="434" t="s">
        <v>925</v>
      </c>
      <c r="C30" s="120"/>
      <c r="D30" s="401"/>
      <c r="E30" s="402"/>
      <c r="F30" s="401"/>
      <c r="G30" s="398"/>
      <c r="H30" s="401"/>
      <c r="I30" s="402"/>
      <c r="J30" s="401"/>
      <c r="K30" s="403"/>
      <c r="L30" s="404"/>
      <c r="M30" s="28"/>
    </row>
    <row r="31" spans="1:13" ht="49.9" customHeight="1" thickTop="1" thickBot="1">
      <c r="B31" s="434" t="s">
        <v>926</v>
      </c>
      <c r="C31" s="120"/>
      <c r="D31" s="401"/>
      <c r="E31" s="402"/>
      <c r="F31" s="401"/>
      <c r="G31" s="402"/>
      <c r="H31" s="401"/>
      <c r="I31" s="402"/>
      <c r="J31" s="401"/>
      <c r="K31" s="403"/>
      <c r="L31" s="404"/>
      <c r="M31" s="131" t="s">
        <v>679</v>
      </c>
    </row>
    <row r="32" spans="1:13" ht="49.9" customHeight="1" thickTop="1">
      <c r="B32" s="48"/>
      <c r="J32" s="14"/>
      <c r="K32" s="2" t="s">
        <v>30</v>
      </c>
      <c r="M32" s="28" t="s">
        <v>486</v>
      </c>
    </row>
    <row r="33" spans="2:13" ht="49.9" customHeight="1">
      <c r="B33" s="48"/>
      <c r="J33" s="49" t="s">
        <v>31</v>
      </c>
      <c r="M33" s="28"/>
    </row>
    <row r="34" spans="2:13" ht="49.9" customHeight="1">
      <c r="B34" s="417" t="s">
        <v>32</v>
      </c>
      <c r="C34" s="121"/>
      <c r="D34" t="s">
        <v>33</v>
      </c>
      <c r="M34" s="28"/>
    </row>
    <row r="35" spans="2:13" ht="49.9" customHeight="1">
      <c r="B35" s="435" t="s">
        <v>34</v>
      </c>
      <c r="C35" s="122"/>
      <c r="D35" s="405" t="s">
        <v>663</v>
      </c>
      <c r="E35" s="406"/>
      <c r="F35" s="405" t="s">
        <v>663</v>
      </c>
      <c r="G35" s="406"/>
      <c r="H35" s="405" t="s">
        <v>663</v>
      </c>
      <c r="I35" s="406"/>
      <c r="J35" s="405" t="s">
        <v>663</v>
      </c>
      <c r="K35" s="406"/>
      <c r="L35" s="405" t="s">
        <v>663</v>
      </c>
      <c r="M35" s="28"/>
    </row>
    <row r="36" spans="2:13" ht="49.9" customHeight="1">
      <c r="B36" s="435" t="s">
        <v>35</v>
      </c>
      <c r="C36" s="122"/>
      <c r="D36" s="405" t="s">
        <v>63</v>
      </c>
      <c r="E36" s="406"/>
      <c r="F36" s="405" t="s">
        <v>536</v>
      </c>
      <c r="G36" s="406"/>
      <c r="H36" s="405" t="s">
        <v>483</v>
      </c>
      <c r="I36" s="406"/>
      <c r="J36" s="405" t="s">
        <v>536</v>
      </c>
      <c r="K36" s="406"/>
      <c r="L36" s="405" t="s">
        <v>63</v>
      </c>
      <c r="M36" s="53"/>
    </row>
    <row r="37" spans="2:13" ht="49.9" customHeight="1">
      <c r="B37" s="435" t="s">
        <v>36</v>
      </c>
      <c r="C37" s="122"/>
      <c r="D37" s="405" t="s">
        <v>60</v>
      </c>
      <c r="E37" s="406"/>
      <c r="F37" s="405" t="s">
        <v>60</v>
      </c>
      <c r="G37" s="406"/>
      <c r="H37" s="405" t="s">
        <v>60</v>
      </c>
      <c r="I37" s="406"/>
      <c r="J37" s="405" t="s">
        <v>60</v>
      </c>
      <c r="K37" s="406"/>
      <c r="L37" s="405" t="s">
        <v>60</v>
      </c>
      <c r="M37" s="53"/>
    </row>
    <row r="38" spans="2:13" ht="49.9" customHeight="1">
      <c r="B38" s="435"/>
      <c r="C38" s="122"/>
      <c r="D38" s="405"/>
      <c r="E38" s="406"/>
      <c r="F38" s="407"/>
      <c r="G38" s="408"/>
      <c r="H38" s="405"/>
      <c r="I38" s="406"/>
      <c r="J38" s="405"/>
      <c r="K38" s="406"/>
      <c r="L38" s="405"/>
      <c r="M38" s="53"/>
    </row>
    <row r="39" spans="2:13" ht="49.9" customHeight="1">
      <c r="B39" s="435" t="s">
        <v>37</v>
      </c>
      <c r="C39" s="122"/>
      <c r="D39" s="405" t="s">
        <v>69</v>
      </c>
      <c r="E39" s="406"/>
      <c r="F39" s="405" t="s">
        <v>69</v>
      </c>
      <c r="G39" s="406"/>
      <c r="H39" s="405" t="s">
        <v>69</v>
      </c>
      <c r="I39" s="406"/>
      <c r="J39" s="405" t="s">
        <v>69</v>
      </c>
      <c r="K39" s="406"/>
      <c r="L39" s="405" t="s">
        <v>69</v>
      </c>
      <c r="M39" s="53"/>
    </row>
    <row r="40" spans="2:13" ht="49.9" customHeight="1">
      <c r="B40" s="435" t="s">
        <v>38</v>
      </c>
      <c r="C40" s="122"/>
      <c r="D40" s="405" t="s">
        <v>483</v>
      </c>
      <c r="E40" s="406"/>
      <c r="F40" s="405" t="s">
        <v>61</v>
      </c>
      <c r="G40" s="406"/>
      <c r="H40" s="405" t="s">
        <v>63</v>
      </c>
      <c r="I40" s="406"/>
      <c r="J40" s="405" t="s">
        <v>67</v>
      </c>
      <c r="K40" s="406"/>
      <c r="L40" s="405" t="s">
        <v>483</v>
      </c>
      <c r="M40" s="53"/>
    </row>
    <row r="41" spans="2:13" ht="49.9" customHeight="1">
      <c r="B41" s="435" t="s">
        <v>39</v>
      </c>
      <c r="C41" s="122"/>
      <c r="D41" s="405" t="s">
        <v>144</v>
      </c>
      <c r="E41" s="406"/>
      <c r="F41" s="405" t="s">
        <v>144</v>
      </c>
      <c r="G41" s="406"/>
      <c r="H41" s="405" t="s">
        <v>144</v>
      </c>
      <c r="I41" s="406"/>
      <c r="J41" s="405" t="s">
        <v>144</v>
      </c>
      <c r="K41" s="406"/>
      <c r="L41" s="405" t="s">
        <v>144</v>
      </c>
      <c r="M41" s="53"/>
    </row>
    <row r="42" spans="2:13" ht="49.9" customHeight="1">
      <c r="B42" s="436" t="s">
        <v>40</v>
      </c>
      <c r="C42" s="123"/>
      <c r="D42" s="34"/>
      <c r="E42" s="259"/>
      <c r="H42" s="34"/>
      <c r="I42" s="259"/>
      <c r="J42" s="34"/>
      <c r="K42" s="259"/>
      <c r="L42" s="34"/>
      <c r="M42" s="53"/>
    </row>
    <row r="43" spans="2:13" ht="49.9" customHeight="1">
      <c r="B43" s="48"/>
      <c r="D43" s="34"/>
      <c r="E43" s="259"/>
      <c r="F43" s="34"/>
      <c r="G43" s="259"/>
      <c r="H43" s="34"/>
      <c r="I43" s="259"/>
      <c r="J43" s="34"/>
      <c r="K43" s="259"/>
      <c r="L43" s="34"/>
      <c r="M43" s="53"/>
    </row>
    <row r="44" spans="2:13" ht="49.9" customHeight="1">
      <c r="B44" s="419" t="s">
        <v>41</v>
      </c>
      <c r="C44" s="121"/>
      <c r="D44" s="55"/>
      <c r="E44" s="260"/>
      <c r="F44" s="34"/>
      <c r="G44" s="259"/>
      <c r="H44" s="34"/>
      <c r="I44" s="259"/>
      <c r="J44" s="428" t="s">
        <v>42</v>
      </c>
      <c r="K44" s="260"/>
      <c r="L44" s="34"/>
      <c r="M44" s="53"/>
    </row>
    <row r="45" spans="2:13" ht="49.9" customHeight="1">
      <c r="B45" s="419" t="s">
        <v>43</v>
      </c>
      <c r="C45" s="124"/>
      <c r="D45" s="425"/>
      <c r="E45" s="426"/>
      <c r="F45" s="427" t="s">
        <v>44</v>
      </c>
      <c r="G45" s="259"/>
      <c r="H45" s="34">
        <f>M30*8</f>
        <v>0</v>
      </c>
      <c r="I45" s="259"/>
      <c r="J45" s="429" t="s">
        <v>45</v>
      </c>
      <c r="M45" s="53"/>
    </row>
    <row r="46" spans="2:13" ht="49.9" customHeight="1">
      <c r="B46" s="419" t="s">
        <v>46</v>
      </c>
      <c r="C46" s="124"/>
      <c r="D46" s="425" t="s">
        <v>47</v>
      </c>
      <c r="E46" s="426"/>
      <c r="F46" s="427" t="s">
        <v>44</v>
      </c>
      <c r="G46" s="259"/>
      <c r="H46" s="34">
        <f>F47*8</f>
        <v>0</v>
      </c>
      <c r="I46" s="259"/>
      <c r="J46" s="429" t="s">
        <v>48</v>
      </c>
      <c r="M46" s="53"/>
    </row>
    <row r="47" spans="2:13" ht="49.9" customHeight="1">
      <c r="B47" s="420" t="s">
        <v>49</v>
      </c>
      <c r="D47" s="34"/>
      <c r="E47" s="259"/>
      <c r="F47" s="58"/>
      <c r="G47" s="268"/>
      <c r="H47" s="34"/>
      <c r="I47" s="259"/>
      <c r="J47" s="34"/>
      <c r="K47" s="259"/>
      <c r="L47" s="34"/>
      <c r="M47" s="53"/>
    </row>
    <row r="48" spans="2:13" ht="49.9" customHeight="1">
      <c r="B48" s="420"/>
      <c r="D48" s="55"/>
      <c r="E48" s="260"/>
      <c r="F48" s="34"/>
      <c r="G48" s="259"/>
      <c r="H48" s="34"/>
      <c r="I48" s="259"/>
      <c r="J48" s="34"/>
      <c r="K48" s="259"/>
      <c r="L48" s="34"/>
      <c r="M48" s="53"/>
    </row>
    <row r="49" spans="2:13" ht="49.9" customHeight="1" thickBot="1">
      <c r="B49" s="421" t="s">
        <v>50</v>
      </c>
      <c r="C49" s="125"/>
      <c r="D49" s="60"/>
      <c r="E49" s="261"/>
      <c r="F49" s="34"/>
      <c r="G49" s="259"/>
      <c r="H49" s="60"/>
      <c r="I49" s="261"/>
      <c r="J49" s="60"/>
      <c r="K49" s="261"/>
      <c r="L49" s="60"/>
      <c r="M49" s="53"/>
    </row>
    <row r="50" spans="2:13" ht="49.9" customHeight="1" thickBot="1">
      <c r="B50" s="422" t="s">
        <v>921</v>
      </c>
      <c r="C50" s="124"/>
      <c r="D50" s="409" t="s">
        <v>892</v>
      </c>
      <c r="E50" s="410"/>
      <c r="F50" s="409" t="s">
        <v>892</v>
      </c>
      <c r="G50" s="410"/>
      <c r="H50" s="409" t="s">
        <v>892</v>
      </c>
      <c r="I50" s="410"/>
      <c r="J50" s="409" t="s">
        <v>892</v>
      </c>
      <c r="K50" s="410"/>
      <c r="L50" s="409" t="s">
        <v>892</v>
      </c>
      <c r="M50" s="53"/>
    </row>
    <row r="51" spans="2:13" ht="49.9" customHeight="1" thickBot="1">
      <c r="B51" s="422" t="s">
        <v>922</v>
      </c>
      <c r="C51" s="124"/>
      <c r="D51" s="409">
        <v>62</v>
      </c>
      <c r="E51" s="410"/>
      <c r="F51" s="409">
        <v>65</v>
      </c>
      <c r="G51" s="410"/>
      <c r="H51" s="409">
        <v>68</v>
      </c>
      <c r="I51" s="410"/>
      <c r="J51" s="409">
        <v>69</v>
      </c>
      <c r="K51" s="410"/>
      <c r="L51" s="409">
        <v>68</v>
      </c>
      <c r="M51" s="53"/>
    </row>
    <row r="52" spans="2:13" ht="49.9" customHeight="1">
      <c r="B52" s="423" t="s">
        <v>53</v>
      </c>
      <c r="C52" s="126"/>
      <c r="D52" s="34"/>
      <c r="E52" s="259"/>
      <c r="J52" s="34"/>
      <c r="K52" s="259"/>
      <c r="L52" s="34"/>
      <c r="M52" s="53"/>
    </row>
    <row r="53" spans="2:13" ht="49.9" customHeight="1">
      <c r="B53" s="420" t="s">
        <v>54</v>
      </c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49.9" customHeight="1">
      <c r="B54" s="476" t="s">
        <v>1181</v>
      </c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 ht="49.9" customHeight="1" thickBot="1">
      <c r="B55" s="424"/>
      <c r="C55" s="68"/>
      <c r="D55" s="68"/>
      <c r="E55" s="264"/>
      <c r="F55" s="68"/>
      <c r="G55" s="264"/>
      <c r="H55" s="68"/>
      <c r="I55" s="264"/>
      <c r="J55" s="68"/>
      <c r="K55" s="264"/>
      <c r="L55" s="68"/>
      <c r="M55" s="98"/>
    </row>
    <row r="56" spans="2:13" ht="15.75" thickTop="1"/>
  </sheetData>
  <mergeCells count="2">
    <mergeCell ref="B1:M1"/>
    <mergeCell ref="H2:J2"/>
  </mergeCells>
  <dataValidations count="8">
    <dataValidation type="list" errorStyle="information" operator="equal" allowBlank="1" showErrorMessage="1" sqref="D35:L35" xr:uid="{47CE2B53-D5D2-4FB7-B81B-DA7AD9237034}">
      <formula1>"Ted Dunn,Richard Gray,Billy Rueckert, Victor Varney"</formula1>
    </dataValidation>
    <dataValidation type="list" errorStyle="information" operator="equal" allowBlank="1" showErrorMessage="1" sqref="D39:L39" xr:uid="{7DCC91D3-BE13-4842-B331-9A0FD3A9C291}">
      <formula1>"Chris R Boli,Jay Horn, Nathan DeWitt"</formula1>
    </dataValidation>
    <dataValidation type="list" errorStyle="information" operator="equal" allowBlank="1" showErrorMessage="1" sqref="D40:L40 H36" xr:uid="{F10A11FA-D077-4266-AE4B-63A62DD3BF9F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41:L41" xr:uid="{B90ADAD4-D04B-414D-8E28-0610C953CB00}">
      <formula1>"Dennis Winchell, Art Kotz, Harold BoettcherArt Kotz, Rob Grau,Joe Mills,John Morck,Brandt Wilkus,Chris Tilley,Charles Stirewalt,Victor Varney,Nick Conner,Richard Gray,John Tredway,Donald Marshall"</formula1>
    </dataValidation>
    <dataValidation errorStyle="information" allowBlank="1" showInputMessage="1" showErrorMessage="1" sqref="D42:E42" xr:uid="{A4661379-934E-4088-AF45-BB5C611BA05C}"/>
    <dataValidation type="list" errorStyle="information" operator="equal" allowBlank="1" showErrorMessage="1" sqref="D37:L37" xr:uid="{BFDDAB90-E010-4C94-A8AD-32DD3BDCBB9D}">
      <formula1>"Donald Marshall,Charles Stirewalt,Chris Tilley,John Tredway,Victor Varney"</formula1>
    </dataValidation>
    <dataValidation type="list" errorStyle="information" operator="equal" allowBlank="1" showErrorMessage="1" sqref="D36:G36 I36:L36" xr:uid="{1D74D301-BE17-40EB-AD1D-C35D237D7F68}">
      <formula1>"Harold Boettcher,Gene Ezzell,Rob Grau,Roger Koss,Gray Lackey,Michael S MacLean,Joe Mills,John F Morck,Ray Albers"</formula1>
    </dataValidation>
    <dataValidation type="list" errorStyle="warning" operator="equal" allowBlank="1" showErrorMessage="1" sqref="D8:L8" xr:uid="{9762B0AC-3B97-477E-AB23-B3DD75BC9B9E}">
      <formula1>"17,,399,671,1686,1640"</formula1>
    </dataValidation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Check Names" prompt="_x000a__x000a_" xr:uid="{640512A5-998D-4DF9-AA5A-0560E6D6D2AE}">
          <x14:formula1>
            <xm:f>DATA_Lists!$X$4:$X$219</xm:f>
          </x14:formula1>
          <xm:sqref>M32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Q56"/>
  <sheetViews>
    <sheetView workbookViewId="0"/>
  </sheetViews>
  <sheetFormatPr defaultRowHeight="15"/>
  <cols>
    <col min="1" max="1" width="3.28515625" customWidth="1"/>
    <col min="2" max="2" width="50.7109375" customWidth="1"/>
    <col min="3" max="3" width="2.28515625" customWidth="1"/>
    <col min="4" max="4" width="50.7109375" customWidth="1"/>
    <col min="5" max="5" width="2.140625" style="14" customWidth="1"/>
    <col min="6" max="6" width="50.7109375" customWidth="1"/>
    <col min="7" max="7" width="2.140625" style="14" customWidth="1"/>
    <col min="8" max="8" width="50.7109375" customWidth="1"/>
    <col min="9" max="9" width="1.7109375" style="14" customWidth="1"/>
    <col min="10" max="10" width="50.7109375" customWidth="1"/>
    <col min="11" max="11" width="2.140625" style="14" customWidth="1"/>
    <col min="12" max="12" width="50.7109375" customWidth="1"/>
    <col min="13" max="13" width="20.7109375" customWidth="1"/>
    <col min="14" max="14" width="1.5703125" customWidth="1"/>
    <col min="15" max="15" width="23.28515625" customWidth="1"/>
    <col min="16" max="1030" width="11.7109375" customWidth="1"/>
  </cols>
  <sheetData>
    <row r="1" spans="1:17" ht="55.9" customHeight="1" thickTop="1">
      <c r="B1" s="501" t="s">
        <v>3</v>
      </c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</row>
    <row r="2" spans="1:17" ht="49.9" customHeight="1">
      <c r="B2" s="411" t="s">
        <v>4</v>
      </c>
      <c r="C2" s="110"/>
      <c r="D2" s="239"/>
      <c r="E2" s="250"/>
      <c r="F2" s="6" t="s">
        <v>5</v>
      </c>
      <c r="G2" s="265"/>
      <c r="H2" s="502">
        <v>45247</v>
      </c>
      <c r="I2" s="502"/>
      <c r="J2" s="502"/>
      <c r="K2" s="271"/>
      <c r="L2" s="99" t="s">
        <v>7</v>
      </c>
      <c r="M2" s="8" t="s">
        <v>6</v>
      </c>
    </row>
    <row r="3" spans="1:17" ht="49.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438">
        <f>IF(H2="","",INDEX('2023_Trains'!B7:D59,MATCH(H2,'2023_Trains'!C7:C59,0),1))</f>
        <v>49</v>
      </c>
    </row>
    <row r="4" spans="1:17" ht="49.9" customHeight="1">
      <c r="B4" s="5"/>
      <c r="C4" s="110"/>
      <c r="D4" s="437"/>
      <c r="E4" s="251"/>
      <c r="F4" s="102"/>
      <c r="G4" s="266"/>
      <c r="H4" s="396" t="str">
        <f>IF(H2=0," ",VLOOKUP(H2,'2023_Trains'!C9:N62,12,))</f>
        <v>Group ride</v>
      </c>
      <c r="I4" s="270"/>
      <c r="J4" s="246"/>
      <c r="K4" s="273"/>
      <c r="L4" s="35"/>
      <c r="M4" s="108"/>
    </row>
    <row r="5" spans="1:17" ht="49.9" customHeight="1">
      <c r="B5" s="412" t="s">
        <v>917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49.9" customHeight="1">
      <c r="A6" s="14"/>
      <c r="B6" s="413" t="s">
        <v>918</v>
      </c>
      <c r="C6" s="112"/>
      <c r="D6" s="381" t="str">
        <f>IF($H$2=0," ",IF(VLOOKUP($H$2,'2023_Trains'!$C$7:$N$63,4)=0," ",VLOOKUP($H$2,'2023_Trains'!$C$7:$N$63,4,FALSE)))</f>
        <v>10:30 am</v>
      </c>
      <c r="E6" s="382"/>
      <c r="F6" s="381" t="str">
        <f>IF($H$2=0," ",IF(VLOOKUP($H$2,'2023_Trains'!$C$7:$N$63,5)=0," ",VLOOKUP($H$2,'2023_Trains'!$C$7:$N$63,5,FALSE)))</f>
        <v xml:space="preserve"> </v>
      </c>
      <c r="G6" s="382"/>
      <c r="H6" s="381" t="str">
        <f>IF($H$2=0," ",IF(VLOOKUP($H$2,'2023_Trains'!$C$7:$N$63,6)=0," ",VLOOKUP($H$2,'2023_Trains'!$C$7:$N$63,6,FALSE)))</f>
        <v xml:space="preserve"> </v>
      </c>
      <c r="I6" s="382"/>
      <c r="J6" s="381" t="str">
        <f>IF($H$2=0," ",IF(VLOOKUP($H$2,'2023_Trains'!$C$7:$N$63,7)=0," ",VLOOKUP($H$2,'2023_Trains'!$C$7:$N$63,7,FALSE)))</f>
        <v xml:space="preserve"> </v>
      </c>
      <c r="K6" s="382"/>
      <c r="L6" s="381" t="str">
        <f>IF($H$2=0," ",IF(VLOOKUP($H$2,'2023_Trains'!$C$7:$N$63,8)=0," ",VLOOKUP($H$2,'2023_Trains'!$C$7:$N$63,8,FALSE)))</f>
        <v xml:space="preserve"> </v>
      </c>
      <c r="M6" s="26"/>
      <c r="N6" s="14"/>
    </row>
    <row r="7" spans="1:17" ht="49.9" customHeight="1">
      <c r="A7" s="14"/>
      <c r="B7" s="18" t="s">
        <v>919</v>
      </c>
      <c r="C7" s="113"/>
      <c r="D7" s="383">
        <f>IF(D6=" "," ",VALUE(D6))</f>
        <v>0.4375</v>
      </c>
      <c r="E7" s="382"/>
      <c r="F7" s="383" t="str">
        <f>IF(F6=" "," ",VALUE(F6))</f>
        <v xml:space="preserve"> </v>
      </c>
      <c r="G7" s="382"/>
      <c r="H7" s="383" t="str">
        <f t="shared" ref="H7:L7" si="0">IF(H6=" "," ",VALUE(H6))</f>
        <v xml:space="preserve"> </v>
      </c>
      <c r="I7" s="382"/>
      <c r="J7" s="383" t="str">
        <f t="shared" si="0"/>
        <v xml:space="preserve"> </v>
      </c>
      <c r="K7" s="382"/>
      <c r="L7" s="383" t="str">
        <f t="shared" si="0"/>
        <v xml:space="preserve"> </v>
      </c>
      <c r="M7" s="330"/>
      <c r="N7" s="14"/>
      <c r="O7" s="282"/>
    </row>
    <row r="8" spans="1:17" ht="49.9" customHeight="1">
      <c r="B8" s="18" t="s">
        <v>920</v>
      </c>
      <c r="C8" s="113"/>
      <c r="D8" s="384">
        <v>399</v>
      </c>
      <c r="E8" s="385"/>
      <c r="F8" s="384"/>
      <c r="G8" s="385"/>
      <c r="H8" s="384"/>
      <c r="I8" s="385"/>
      <c r="J8" s="384"/>
      <c r="K8" s="385"/>
      <c r="L8" s="384"/>
      <c r="M8" s="20"/>
    </row>
    <row r="9" spans="1:17" ht="49.9" customHeight="1">
      <c r="B9" s="23"/>
      <c r="C9" s="114"/>
      <c r="D9" s="386"/>
      <c r="E9" s="387"/>
      <c r="F9" s="388"/>
      <c r="G9" s="387"/>
      <c r="H9" s="388"/>
      <c r="I9" s="387"/>
      <c r="J9" s="388"/>
      <c r="K9" s="387"/>
      <c r="L9" s="388"/>
      <c r="M9" s="20"/>
    </row>
    <row r="10" spans="1:17" ht="49.9" customHeight="1">
      <c r="B10" s="414" t="s">
        <v>12</v>
      </c>
      <c r="C10" s="132" t="s">
        <v>711</v>
      </c>
      <c r="D10" s="389">
        <f t="shared" ref="D10:F12" si="1">IF(C10=0," ",TIMEVALUE(LEFT(C10,2)&amp;":"&amp;MID(C10,3,2)&amp;":"&amp;RIGHT(C10,2)))</f>
        <v>0.43784722222222222</v>
      </c>
      <c r="E10" s="390"/>
      <c r="F10" s="389" t="str">
        <f t="shared" si="1"/>
        <v xml:space="preserve"> </v>
      </c>
      <c r="G10" s="390"/>
      <c r="H10" s="389" t="str">
        <f t="shared" ref="H10" si="2">IF(G10=0," ",TIMEVALUE(LEFT(G10,2)&amp;":"&amp;MID(G10,3,2)&amp;":"&amp;RIGHT(G10,2)))</f>
        <v xml:space="preserve"> </v>
      </c>
      <c r="I10" s="390"/>
      <c r="J10" s="389" t="str">
        <f t="shared" ref="J10" si="3">IF(I10=0," ",TIMEVALUE(LEFT(I10,2)&amp;":"&amp;MID(I10,3,2)&amp;":"&amp;RIGHT(I10,2)))</f>
        <v xml:space="preserve"> </v>
      </c>
      <c r="K10" s="390"/>
      <c r="L10" s="389" t="str">
        <f t="shared" ref="L10" si="4">IF(K10=0," ",TIMEVALUE(LEFT(K10,2)&amp;":"&amp;MID(K10,3,2)&amp;":"&amp;RIGHT(K10,2)))</f>
        <v xml:space="preserve"> </v>
      </c>
      <c r="M10" s="337"/>
    </row>
    <row r="11" spans="1:17" ht="49.9" customHeight="1">
      <c r="B11" s="415" t="s">
        <v>13</v>
      </c>
      <c r="C11" s="248"/>
      <c r="D11" s="439" t="str">
        <f>IF(C12=0," ",$L$2)</f>
        <v>R</v>
      </c>
      <c r="E11" s="439"/>
      <c r="F11" s="439" t="str">
        <f t="shared" ref="F11" si="5">IF(E12=0," ",$L$2)</f>
        <v xml:space="preserve"> </v>
      </c>
      <c r="G11" s="439"/>
      <c r="H11" s="439" t="str">
        <f t="shared" ref="H11" si="6">IF(G12=0," ",$L$2)</f>
        <v xml:space="preserve"> </v>
      </c>
      <c r="I11" s="439"/>
      <c r="J11" s="439" t="str">
        <f t="shared" ref="J11" si="7">IF(I12=0," ",$L$2)</f>
        <v xml:space="preserve"> </v>
      </c>
      <c r="K11" s="439"/>
      <c r="L11" s="439" t="str">
        <f t="shared" ref="L11" si="8">IF(K12=0," ",$L$2)</f>
        <v xml:space="preserve"> </v>
      </c>
      <c r="M11" s="337"/>
      <c r="O11" s="245"/>
    </row>
    <row r="12" spans="1:17" ht="49.9" customHeight="1">
      <c r="B12" s="414" t="s">
        <v>14</v>
      </c>
      <c r="C12" s="132" t="s">
        <v>838</v>
      </c>
      <c r="D12" s="389">
        <f t="shared" si="1"/>
        <v>0.45408564814814811</v>
      </c>
      <c r="E12" s="390"/>
      <c r="F12" s="389" t="str">
        <f t="shared" ref="F12" si="9">IF(E12=0," ",TIMEVALUE(LEFT(E12,2)&amp;":"&amp;MID(E12,3,2)&amp;":"&amp;RIGHT(E12,2)))</f>
        <v xml:space="preserve"> </v>
      </c>
      <c r="G12" s="390"/>
      <c r="H12" s="389" t="str">
        <f t="shared" ref="H12" si="10">IF(G12=0," ",TIMEVALUE(LEFT(G12,2)&amp;":"&amp;MID(G12,3,2)&amp;":"&amp;RIGHT(G12,2)))</f>
        <v xml:space="preserve"> </v>
      </c>
      <c r="I12" s="390"/>
      <c r="J12" s="389" t="str">
        <f t="shared" ref="J12" si="11">IF(I12=0," ",TIMEVALUE(LEFT(I12,2)&amp;":"&amp;MID(I12,3,2)&amp;":"&amp;RIGHT(I12,2)))</f>
        <v xml:space="preserve"> </v>
      </c>
      <c r="K12" s="390"/>
      <c r="L12" s="389" t="str">
        <f t="shared" ref="L12" si="12">IF(K12=0," ",TIMEVALUE(LEFT(K12,2)&amp;":"&amp;MID(K12,3,2)&amp;":"&amp;RIGHT(K12,2)))</f>
        <v xml:space="preserve"> </v>
      </c>
      <c r="M12" s="337"/>
      <c r="O12" s="301"/>
    </row>
    <row r="13" spans="1:17" ht="49.9" customHeight="1">
      <c r="B13" s="414" t="s">
        <v>16</v>
      </c>
      <c r="C13" s="132" t="s">
        <v>832</v>
      </c>
      <c r="D13" s="389">
        <f>IF(C13=0," ",TIMEVALUE(LEFT(C13,2)&amp;":"&amp;MID(C13,3,2)&amp;":"&amp;RIGHT(C13,2)))</f>
        <v>0.46751157407407407</v>
      </c>
      <c r="E13" s="393"/>
      <c r="F13" s="389" t="str">
        <f>IF(E13=0," ",TIMEVALUE(LEFT(E13,2)&amp;":"&amp;MID(E13,3,2)&amp;":"&amp;RIGHT(E13,2)))</f>
        <v xml:space="preserve"> </v>
      </c>
      <c r="G13" s="393"/>
      <c r="H13" s="389" t="str">
        <f>IF(G13=0," ",TIMEVALUE(LEFT(G13,2)&amp;":"&amp;MID(G13,3,2)&amp;":"&amp;RIGHT(G13,2)))</f>
        <v xml:space="preserve"> </v>
      </c>
      <c r="I13" s="393"/>
      <c r="J13" s="389" t="str">
        <f>IF(I13=0," ",TIMEVALUE(LEFT(I13,2)&amp;":"&amp;MID(I13,3,2)&amp;":"&amp;RIGHT(I13,2)))</f>
        <v xml:space="preserve"> </v>
      </c>
      <c r="K13" s="393"/>
      <c r="L13" s="389" t="str">
        <f>IF(K13=0," ",TIMEVALUE(LEFT(K13,2)&amp;":"&amp;MID(K13,3,2)&amp;":"&amp;RIGHT(K13,2)))</f>
        <v xml:space="preserve"> </v>
      </c>
      <c r="M13" s="337" t="s">
        <v>15</v>
      </c>
    </row>
    <row r="14" spans="1:17" ht="49.9" customHeight="1">
      <c r="B14" s="414" t="s">
        <v>17</v>
      </c>
      <c r="C14" s="132" t="s">
        <v>969</v>
      </c>
      <c r="D14" s="389">
        <f t="shared" ref="D14:D17" si="13">IF(C14=0," ",TIMEVALUE(LEFT(C14,2)&amp;":"&amp;MID(C14,3,2)&amp;":"&amp;RIGHT(C14,2)))</f>
        <v>0.47386574074074073</v>
      </c>
      <c r="E14" s="390"/>
      <c r="F14" s="389" t="str">
        <f t="shared" ref="F14:F17" si="14">IF(E14=0," ",TIMEVALUE(LEFT(E14,2)&amp;":"&amp;MID(E14,3,2)&amp;":"&amp;RIGHT(E14,2)))</f>
        <v xml:space="preserve"> </v>
      </c>
      <c r="G14" s="390"/>
      <c r="H14" s="389" t="str">
        <f t="shared" ref="H14:H17" si="15">IF(G14=0," ",TIMEVALUE(LEFT(G14,2)&amp;":"&amp;MID(G14,3,2)&amp;":"&amp;RIGHT(G14,2)))</f>
        <v xml:space="preserve"> </v>
      </c>
      <c r="I14" s="390"/>
      <c r="J14" s="389" t="str">
        <f t="shared" ref="J14:J17" si="16">IF(I14=0," ",TIMEVALUE(LEFT(I14,2)&amp;":"&amp;MID(I14,3,2)&amp;":"&amp;RIGHT(I14,2)))</f>
        <v xml:space="preserve"> </v>
      </c>
      <c r="K14" s="390"/>
      <c r="L14" s="389" t="str">
        <f t="shared" ref="L14:L17" si="17">IF(K14=0," ",TIMEVALUE(LEFT(K14,2)&amp;":"&amp;MID(K14,3,2)&amp;":"&amp;RIGHT(K14,2)))</f>
        <v xml:space="preserve"> </v>
      </c>
      <c r="M14" s="337"/>
      <c r="Q14" s="247"/>
    </row>
    <row r="15" spans="1:17" ht="49.9" customHeight="1">
      <c r="B15" s="414" t="s">
        <v>18</v>
      </c>
      <c r="C15" s="132" t="s">
        <v>883</v>
      </c>
      <c r="D15" s="389">
        <f t="shared" si="13"/>
        <v>0.48233796296296294</v>
      </c>
      <c r="E15" s="390"/>
      <c r="F15" s="389" t="str">
        <f t="shared" si="14"/>
        <v xml:space="preserve"> </v>
      </c>
      <c r="G15" s="390"/>
      <c r="H15" s="389" t="str">
        <f t="shared" si="15"/>
        <v xml:space="preserve"> </v>
      </c>
      <c r="I15" s="390"/>
      <c r="J15" s="389" t="str">
        <f t="shared" si="16"/>
        <v xml:space="preserve"> </v>
      </c>
      <c r="K15" s="390"/>
      <c r="L15" s="389" t="str">
        <f t="shared" si="17"/>
        <v xml:space="preserve"> </v>
      </c>
      <c r="M15" s="337"/>
    </row>
    <row r="16" spans="1:17" ht="49.9" customHeight="1">
      <c r="B16" s="415" t="s">
        <v>13</v>
      </c>
      <c r="C16" s="133"/>
      <c r="D16" s="439" t="str">
        <f>IF(C17=0," ",$L$2)</f>
        <v>R</v>
      </c>
      <c r="E16" s="439"/>
      <c r="F16" s="439" t="str">
        <f t="shared" ref="F16" si="18">IF(E17=0," ",$L$2)</f>
        <v xml:space="preserve"> </v>
      </c>
      <c r="G16" s="439"/>
      <c r="H16" s="439" t="str">
        <f t="shared" ref="H16" si="19">IF(G17=0," ",$L$2)</f>
        <v xml:space="preserve"> </v>
      </c>
      <c r="I16" s="439"/>
      <c r="J16" s="439" t="str">
        <f t="shared" ref="J16" si="20">IF(I17=0," ",$L$2)</f>
        <v xml:space="preserve"> </v>
      </c>
      <c r="K16" s="439"/>
      <c r="L16" s="439" t="str">
        <f t="shared" ref="L16" si="21">IF(K17=0," ",$L$2)</f>
        <v xml:space="preserve"> </v>
      </c>
      <c r="M16" s="337"/>
    </row>
    <row r="17" spans="1:13" ht="46.5">
      <c r="B17" s="414" t="s">
        <v>19</v>
      </c>
      <c r="C17" s="132" t="s">
        <v>784</v>
      </c>
      <c r="D17" s="389">
        <f t="shared" si="13"/>
        <v>0.48939814814814814</v>
      </c>
      <c r="E17" s="390"/>
      <c r="F17" s="389" t="str">
        <f t="shared" si="14"/>
        <v xml:space="preserve"> </v>
      </c>
      <c r="G17" s="390"/>
      <c r="H17" s="389" t="str">
        <f t="shared" si="15"/>
        <v xml:space="preserve"> </v>
      </c>
      <c r="I17" s="390"/>
      <c r="J17" s="389" t="str">
        <f t="shared" si="16"/>
        <v xml:space="preserve"> </v>
      </c>
      <c r="K17" s="390"/>
      <c r="L17" s="389" t="str">
        <f t="shared" si="17"/>
        <v xml:space="preserve"> </v>
      </c>
      <c r="M17" s="337"/>
    </row>
    <row r="18" spans="1:13" ht="46.5">
      <c r="B18" s="341"/>
      <c r="C18" s="277"/>
      <c r="D18" s="394"/>
      <c r="E18" s="395"/>
      <c r="F18" s="394"/>
      <c r="G18" s="395"/>
      <c r="H18" s="394"/>
      <c r="I18" s="395"/>
      <c r="J18" s="394"/>
      <c r="K18" s="395"/>
      <c r="L18" s="394"/>
      <c r="M18" s="342"/>
    </row>
    <row r="19" spans="1:13" ht="46.5">
      <c r="B19" s="29" t="s">
        <v>21</v>
      </c>
      <c r="C19" s="115"/>
      <c r="D19" s="386"/>
      <c r="E19" s="392"/>
      <c r="F19" s="386"/>
      <c r="G19" s="392"/>
      <c r="H19" s="386"/>
      <c r="I19" s="392"/>
      <c r="J19" s="386"/>
      <c r="K19" s="392"/>
      <c r="L19" s="396"/>
      <c r="M19" s="28"/>
    </row>
    <row r="20" spans="1:13" ht="46.5">
      <c r="A20" t="s">
        <v>911</v>
      </c>
      <c r="B20" s="29"/>
      <c r="C20" s="115"/>
      <c r="D20" s="386"/>
      <c r="E20" s="392"/>
      <c r="F20" s="386"/>
      <c r="G20" s="392"/>
      <c r="H20" s="386"/>
      <c r="I20" s="392"/>
      <c r="J20" s="386"/>
      <c r="K20" s="392"/>
      <c r="L20" s="396"/>
      <c r="M20" s="28"/>
    </row>
    <row r="21" spans="1:13" ht="46.5">
      <c r="B21" s="430">
        <v>100</v>
      </c>
      <c r="C21" s="116"/>
      <c r="D21" s="384">
        <v>44</v>
      </c>
      <c r="E21" s="384"/>
      <c r="F21" s="384"/>
      <c r="G21" s="384"/>
      <c r="H21" s="384"/>
      <c r="I21" s="384"/>
      <c r="J21" s="384"/>
      <c r="K21" s="384"/>
      <c r="L21" s="384"/>
      <c r="M21" s="28"/>
    </row>
    <row r="22" spans="1:13" ht="46.5">
      <c r="B22" s="430">
        <v>101</v>
      </c>
      <c r="C22" s="116"/>
      <c r="D22" s="384">
        <v>29</v>
      </c>
      <c r="E22" s="385"/>
      <c r="F22" s="384"/>
      <c r="G22" s="385"/>
      <c r="H22" s="384"/>
      <c r="I22" s="385"/>
      <c r="J22" s="384"/>
      <c r="K22" s="385"/>
      <c r="L22" s="384"/>
      <c r="M22" s="28"/>
    </row>
    <row r="23" spans="1:13" ht="46.5">
      <c r="B23" s="430">
        <v>200</v>
      </c>
      <c r="C23" s="116"/>
      <c r="D23" s="384">
        <v>23</v>
      </c>
      <c r="E23" s="385"/>
      <c r="F23" s="384"/>
      <c r="G23" s="385"/>
      <c r="H23" s="384"/>
      <c r="I23" s="385"/>
      <c r="J23" s="384"/>
      <c r="K23" s="385"/>
      <c r="L23" s="384"/>
      <c r="M23" s="28"/>
    </row>
    <row r="24" spans="1:13" ht="46.5">
      <c r="B24" s="430">
        <v>201</v>
      </c>
      <c r="C24" s="116"/>
      <c r="D24" s="384">
        <v>0</v>
      </c>
      <c r="E24" s="385"/>
      <c r="F24" s="384"/>
      <c r="G24" s="385"/>
      <c r="H24" s="384"/>
      <c r="I24" s="385"/>
      <c r="J24" s="384"/>
      <c r="K24" s="385"/>
      <c r="L24" s="384"/>
      <c r="M24" s="28"/>
    </row>
    <row r="25" spans="1:13" ht="46.5">
      <c r="B25" s="430">
        <v>308</v>
      </c>
      <c r="C25" s="116"/>
      <c r="D25" s="384">
        <v>8</v>
      </c>
      <c r="E25" s="385"/>
      <c r="F25" s="384"/>
      <c r="G25" s="385"/>
      <c r="H25" s="384"/>
      <c r="I25" s="385"/>
      <c r="J25" s="384"/>
      <c r="K25" s="385"/>
      <c r="L25" s="384"/>
      <c r="M25" s="28"/>
    </row>
    <row r="26" spans="1:13" ht="46.5">
      <c r="B26" s="431" t="s">
        <v>24</v>
      </c>
      <c r="C26" s="117"/>
      <c r="D26" s="384">
        <v>0</v>
      </c>
      <c r="E26" s="385"/>
      <c r="F26" s="384" t="str">
        <f>IF(F8=0," ","0")</f>
        <v xml:space="preserve"> </v>
      </c>
      <c r="G26" s="385"/>
      <c r="H26" s="384" t="str">
        <f>IF(H8=0," ","0")</f>
        <v xml:space="preserve"> </v>
      </c>
      <c r="I26" s="385"/>
      <c r="J26" s="384" t="str">
        <f>IF(J8=0," ","0")</f>
        <v xml:space="preserve"> </v>
      </c>
      <c r="K26" s="385"/>
      <c r="L26" s="384" t="str">
        <f>IF(L8=0," ","0")</f>
        <v xml:space="preserve"> </v>
      </c>
      <c r="M26" s="28"/>
    </row>
    <row r="27" spans="1:13" ht="47.25" thickBot="1">
      <c r="B27" s="432">
        <v>302</v>
      </c>
      <c r="C27" s="118"/>
      <c r="D27" s="384">
        <v>3</v>
      </c>
      <c r="E27" s="385"/>
      <c r="F27" s="384" t="str">
        <f>IF(F8=0," ","0")</f>
        <v xml:space="preserve"> </v>
      </c>
      <c r="G27" s="385"/>
      <c r="H27" s="384" t="str">
        <f>IF(H8=0," ","0")</f>
        <v xml:space="preserve"> </v>
      </c>
      <c r="I27" s="385"/>
      <c r="J27" s="384" t="str">
        <f>IF(J8=0," ","0")</f>
        <v xml:space="preserve"> </v>
      </c>
      <c r="K27" s="385"/>
      <c r="L27" s="384" t="str">
        <f>IF(L8=0," ","0")</f>
        <v xml:space="preserve"> </v>
      </c>
      <c r="M27" s="28"/>
    </row>
    <row r="28" spans="1:13" ht="48" thickTop="1" thickBot="1">
      <c r="B28" s="433" t="s">
        <v>923</v>
      </c>
      <c r="C28" s="119"/>
      <c r="D28" s="397">
        <f>SUM(D21:D27)</f>
        <v>107</v>
      </c>
      <c r="E28" s="398"/>
      <c r="F28" s="397">
        <f>SUM(F21:F27)</f>
        <v>0</v>
      </c>
      <c r="G28" s="398"/>
      <c r="H28" s="397">
        <f>SUM(H21:H27)</f>
        <v>0</v>
      </c>
      <c r="I28" s="398"/>
      <c r="J28" s="397">
        <f>SUM(J21:J27)</f>
        <v>0</v>
      </c>
      <c r="K28" s="399"/>
      <c r="L28" s="400">
        <f>SUM(L21:L27)</f>
        <v>0</v>
      </c>
      <c r="M28" s="28"/>
    </row>
    <row r="29" spans="1:13" ht="48" thickTop="1" thickBot="1">
      <c r="B29" s="433" t="s">
        <v>924</v>
      </c>
      <c r="C29" s="119"/>
      <c r="D29" s="397">
        <f>D28</f>
        <v>107</v>
      </c>
      <c r="E29" s="398"/>
      <c r="F29" s="397">
        <f>D29+F28</f>
        <v>107</v>
      </c>
      <c r="G29" s="398"/>
      <c r="H29" s="397">
        <f>F29+H28</f>
        <v>107</v>
      </c>
      <c r="I29" s="398"/>
      <c r="J29" s="397">
        <f>J28+H29</f>
        <v>107</v>
      </c>
      <c r="K29" s="399"/>
      <c r="L29" s="400">
        <f>L28+J29</f>
        <v>107</v>
      </c>
      <c r="M29" s="130"/>
    </row>
    <row r="30" spans="1:13" ht="48" thickTop="1" thickBot="1">
      <c r="B30" s="434" t="s">
        <v>925</v>
      </c>
      <c r="C30" s="120"/>
      <c r="D30" s="401"/>
      <c r="E30" s="402"/>
      <c r="F30" s="401"/>
      <c r="G30" s="398"/>
      <c r="H30" s="401"/>
      <c r="I30" s="402"/>
      <c r="J30" s="401"/>
      <c r="K30" s="403"/>
      <c r="L30" s="404"/>
      <c r="M30" s="28"/>
    </row>
    <row r="31" spans="1:13" ht="48" thickTop="1" thickBot="1">
      <c r="B31" s="434" t="s">
        <v>926</v>
      </c>
      <c r="C31" s="120"/>
      <c r="D31" s="401"/>
      <c r="E31" s="402"/>
      <c r="F31" s="401"/>
      <c r="G31" s="402"/>
      <c r="H31" s="401"/>
      <c r="I31" s="402"/>
      <c r="J31" s="401"/>
      <c r="K31" s="403"/>
      <c r="L31" s="404"/>
      <c r="M31" s="131" t="s">
        <v>679</v>
      </c>
    </row>
    <row r="32" spans="1:13" ht="15.75" thickTop="1">
      <c r="B32" s="48"/>
      <c r="J32" s="14"/>
      <c r="K32" s="2" t="s">
        <v>30</v>
      </c>
      <c r="M32" s="28" t="s">
        <v>486</v>
      </c>
    </row>
    <row r="33" spans="2:13">
      <c r="B33" s="48"/>
      <c r="J33" s="49" t="s">
        <v>31</v>
      </c>
      <c r="M33" s="28"/>
    </row>
    <row r="34" spans="2:13" ht="31.5">
      <c r="B34" s="417" t="s">
        <v>32</v>
      </c>
      <c r="C34" s="121"/>
      <c r="D34" t="s">
        <v>33</v>
      </c>
      <c r="M34" s="28"/>
    </row>
    <row r="35" spans="2:13" ht="36">
      <c r="B35" s="435" t="s">
        <v>34</v>
      </c>
      <c r="C35" s="122"/>
      <c r="D35" s="405" t="s">
        <v>68</v>
      </c>
      <c r="E35" s="406"/>
      <c r="F35" s="405"/>
      <c r="G35" s="406"/>
      <c r="H35" s="405"/>
      <c r="I35" s="406"/>
      <c r="J35" s="405"/>
      <c r="K35" s="406"/>
      <c r="L35" s="405"/>
      <c r="M35" s="28"/>
    </row>
    <row r="36" spans="2:13" ht="36">
      <c r="B36" s="435" t="s">
        <v>35</v>
      </c>
      <c r="C36" s="122"/>
      <c r="D36" s="405" t="s">
        <v>56</v>
      </c>
      <c r="E36" s="406"/>
      <c r="F36" s="405"/>
      <c r="G36" s="406"/>
      <c r="H36" s="405"/>
      <c r="I36" s="406"/>
      <c r="J36" s="405"/>
      <c r="K36" s="406"/>
      <c r="L36" s="405"/>
      <c r="M36" s="53"/>
    </row>
    <row r="37" spans="2:13" ht="36">
      <c r="B37" s="435" t="s">
        <v>36</v>
      </c>
      <c r="C37" s="122"/>
      <c r="D37" s="405" t="s">
        <v>60</v>
      </c>
      <c r="E37" s="406"/>
      <c r="F37" s="405"/>
      <c r="G37" s="406"/>
      <c r="H37" s="405"/>
      <c r="I37" s="406"/>
      <c r="J37" s="405"/>
      <c r="K37" s="406"/>
      <c r="L37" s="405"/>
      <c r="M37" s="53"/>
    </row>
    <row r="38" spans="2:13" ht="36">
      <c r="B38" s="435"/>
      <c r="C38" s="122"/>
      <c r="D38" s="405"/>
      <c r="E38" s="406"/>
      <c r="F38" s="407"/>
      <c r="G38" s="408"/>
      <c r="H38" s="405"/>
      <c r="I38" s="406"/>
      <c r="J38" s="405"/>
      <c r="K38" s="406"/>
      <c r="L38" s="405"/>
      <c r="M38" s="53"/>
    </row>
    <row r="39" spans="2:13" ht="36">
      <c r="B39" s="435" t="s">
        <v>37</v>
      </c>
      <c r="C39" s="122"/>
      <c r="D39" s="405" t="s">
        <v>68</v>
      </c>
      <c r="E39" s="406"/>
      <c r="F39" s="405"/>
      <c r="G39" s="406"/>
      <c r="H39" s="405"/>
      <c r="I39" s="406"/>
      <c r="J39" s="405"/>
      <c r="K39" s="406"/>
      <c r="L39" s="405"/>
      <c r="M39" s="53"/>
    </row>
    <row r="40" spans="2:13" ht="36">
      <c r="B40" s="435" t="s">
        <v>38</v>
      </c>
      <c r="C40" s="122"/>
      <c r="D40" s="405" t="s">
        <v>61</v>
      </c>
      <c r="E40" s="406"/>
      <c r="F40" s="405"/>
      <c r="G40" s="406"/>
      <c r="H40" s="405"/>
      <c r="I40" s="406"/>
      <c r="J40" s="405"/>
      <c r="K40" s="406"/>
      <c r="L40" s="405"/>
      <c r="M40" s="53"/>
    </row>
    <row r="41" spans="2:13" ht="36">
      <c r="B41" s="435" t="s">
        <v>39</v>
      </c>
      <c r="C41" s="122"/>
      <c r="D41" s="405" t="s">
        <v>486</v>
      </c>
      <c r="E41" s="406"/>
      <c r="F41" s="405"/>
      <c r="G41" s="406"/>
      <c r="H41" s="405"/>
      <c r="I41" s="406"/>
      <c r="J41" s="405"/>
      <c r="K41" s="406"/>
      <c r="L41" s="405"/>
      <c r="M41" s="53"/>
    </row>
    <row r="42" spans="2:13" ht="21">
      <c r="B42" s="436" t="s">
        <v>40</v>
      </c>
      <c r="C42" s="123"/>
      <c r="D42" s="34"/>
      <c r="E42" s="259"/>
      <c r="H42" s="34"/>
      <c r="I42" s="259"/>
      <c r="J42" s="34"/>
      <c r="K42" s="259"/>
      <c r="L42" s="34"/>
      <c r="M42" s="53"/>
    </row>
    <row r="43" spans="2:13">
      <c r="B43" s="48"/>
      <c r="D43" s="34"/>
      <c r="E43" s="259"/>
      <c r="F43" s="34"/>
      <c r="G43" s="259"/>
      <c r="H43" s="34"/>
      <c r="I43" s="259"/>
      <c r="J43" s="34"/>
      <c r="K43" s="259"/>
      <c r="L43" s="34"/>
      <c r="M43" s="53"/>
    </row>
    <row r="44" spans="2:13" ht="26.25">
      <c r="B44" s="419" t="s">
        <v>41</v>
      </c>
      <c r="C44" s="121"/>
      <c r="D44" s="55"/>
      <c r="E44" s="260"/>
      <c r="F44" s="34"/>
      <c r="G44" s="259"/>
      <c r="H44" s="34"/>
      <c r="I44" s="259"/>
      <c r="J44" s="428" t="s">
        <v>42</v>
      </c>
      <c r="K44" s="260"/>
      <c r="L44" s="34"/>
      <c r="M44" s="53"/>
    </row>
    <row r="45" spans="2:13" ht="28.5">
      <c r="B45" s="419" t="s">
        <v>43</v>
      </c>
      <c r="C45" s="124"/>
      <c r="D45" s="425"/>
      <c r="E45" s="426"/>
      <c r="F45" s="427" t="s">
        <v>44</v>
      </c>
      <c r="G45" s="259"/>
      <c r="H45" s="34">
        <f>M30*8</f>
        <v>0</v>
      </c>
      <c r="I45" s="259"/>
      <c r="J45" s="429" t="s">
        <v>45</v>
      </c>
      <c r="M45" s="53"/>
    </row>
    <row r="46" spans="2:13" ht="28.5">
      <c r="B46" s="419" t="s">
        <v>46</v>
      </c>
      <c r="C46" s="124"/>
      <c r="D46" s="425" t="s">
        <v>47</v>
      </c>
      <c r="E46" s="426"/>
      <c r="F46" s="427" t="s">
        <v>44</v>
      </c>
      <c r="G46" s="259"/>
      <c r="H46" s="34">
        <f>F47*8</f>
        <v>0</v>
      </c>
      <c r="I46" s="259"/>
      <c r="J46" s="429" t="s">
        <v>48</v>
      </c>
      <c r="M46" s="53"/>
    </row>
    <row r="47" spans="2:13" ht="26.25">
      <c r="B47" s="420" t="s">
        <v>49</v>
      </c>
      <c r="D47" s="34"/>
      <c r="E47" s="259"/>
      <c r="F47" s="58"/>
      <c r="G47" s="268"/>
      <c r="H47" s="34"/>
      <c r="I47" s="259"/>
      <c r="J47" s="34"/>
      <c r="K47" s="259"/>
      <c r="L47" s="34"/>
      <c r="M47" s="53"/>
    </row>
    <row r="48" spans="2:13" ht="26.25">
      <c r="B48" s="420"/>
      <c r="D48" s="55"/>
      <c r="E48" s="260"/>
      <c r="F48" s="34"/>
      <c r="G48" s="259"/>
      <c r="H48" s="34"/>
      <c r="I48" s="259"/>
      <c r="J48" s="34"/>
      <c r="K48" s="259"/>
      <c r="L48" s="34"/>
      <c r="M48" s="53"/>
    </row>
    <row r="49" spans="2:13" ht="27" thickBot="1">
      <c r="B49" s="421" t="s">
        <v>50</v>
      </c>
      <c r="C49" s="125"/>
      <c r="D49" s="60"/>
      <c r="E49" s="261"/>
      <c r="F49" s="34"/>
      <c r="G49" s="259"/>
      <c r="H49" s="60"/>
      <c r="I49" s="261"/>
      <c r="J49" s="60"/>
      <c r="K49" s="261"/>
      <c r="L49" s="60"/>
      <c r="M49" s="53"/>
    </row>
    <row r="50" spans="2:13" ht="47.25" thickBot="1">
      <c r="B50" s="422" t="s">
        <v>921</v>
      </c>
      <c r="C50" s="124"/>
      <c r="D50" s="409" t="s">
        <v>134</v>
      </c>
      <c r="E50" s="410"/>
      <c r="F50" s="409"/>
      <c r="G50" s="410"/>
      <c r="H50" s="409"/>
      <c r="I50" s="410"/>
      <c r="J50" s="409"/>
      <c r="K50" s="410"/>
      <c r="L50" s="409"/>
      <c r="M50" s="53"/>
    </row>
    <row r="51" spans="2:13" ht="47.25" thickBot="1">
      <c r="B51" s="422" t="s">
        <v>922</v>
      </c>
      <c r="C51" s="124"/>
      <c r="D51" s="409">
        <v>63</v>
      </c>
      <c r="E51" s="410"/>
      <c r="F51" s="409"/>
      <c r="G51" s="410"/>
      <c r="H51" s="409"/>
      <c r="I51" s="410"/>
      <c r="J51" s="409"/>
      <c r="K51" s="410"/>
      <c r="L51" s="409"/>
      <c r="M51" s="53"/>
    </row>
    <row r="52" spans="2:13" ht="26.25">
      <c r="B52" s="423" t="s">
        <v>53</v>
      </c>
      <c r="C52" s="126"/>
      <c r="D52" s="34"/>
      <c r="E52" s="259"/>
      <c r="J52" s="34"/>
      <c r="K52" s="259"/>
      <c r="L52" s="34"/>
      <c r="M52" s="53"/>
    </row>
    <row r="53" spans="2:13" ht="26.25">
      <c r="B53" s="420" t="s">
        <v>54</v>
      </c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26.25">
      <c r="B54" s="420"/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 ht="27" thickBot="1">
      <c r="B55" s="424"/>
      <c r="C55" s="68"/>
      <c r="D55" s="68"/>
      <c r="E55" s="264"/>
      <c r="F55" s="68"/>
      <c r="G55" s="264"/>
      <c r="H55" s="68"/>
      <c r="I55" s="264"/>
      <c r="J55" s="68"/>
      <c r="K55" s="264"/>
      <c r="L55" s="68"/>
      <c r="M55" s="98"/>
    </row>
    <row r="56" spans="2:13" ht="15.75" thickTop="1"/>
  </sheetData>
  <mergeCells count="2">
    <mergeCell ref="B1:M1"/>
    <mergeCell ref="H2:J2"/>
  </mergeCells>
  <dataValidations count="8">
    <dataValidation type="list" errorStyle="information" operator="equal" allowBlank="1" showErrorMessage="1" sqref="D35:L35" xr:uid="{00000000-0002-0000-0800-000000000000}">
      <formula1>"Ted Dunn,Richard Gray,Billy Rueckert, Victor Varney"</formula1>
    </dataValidation>
    <dataValidation type="list" errorStyle="information" operator="equal" allowBlank="1" showErrorMessage="1" sqref="D39:L39" xr:uid="{00000000-0002-0000-0800-000001000000}">
      <formula1>"Chris R Boli,Jay Horn, Nathan DeWitt"</formula1>
    </dataValidation>
    <dataValidation type="list" errorStyle="information" operator="equal" allowBlank="1" showErrorMessage="1" sqref="D40:L40" xr:uid="{00000000-0002-0000-0800-000002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41:L41" xr:uid="{00000000-0002-0000-0800-000003000000}">
      <formula1>"Dennis Winchell, Art Kotz, Harold BoettcherArt Kotz, Rob Grau,Joe Mills,John Morck,Brandt Wilkus,Chris Tilley,Charles Stirewalt,Victor Varney,Nick Conner,Richard Gray,John Tredway,Donald Marshall"</formula1>
    </dataValidation>
    <dataValidation errorStyle="information" allowBlank="1" showInputMessage="1" showErrorMessage="1" sqref="D42:E42" xr:uid="{00000000-0002-0000-0800-000004000000}"/>
    <dataValidation type="list" errorStyle="information" operator="equal" allowBlank="1" showErrorMessage="1" sqref="D37:L37" xr:uid="{00000000-0002-0000-0800-000005000000}">
      <formula1>"Donald Marshall,Charles Stirewalt,Chris Tilley,John Tredway,Victor Varney"</formula1>
    </dataValidation>
    <dataValidation type="list" errorStyle="information" operator="equal" allowBlank="1" showErrorMessage="1" sqref="D36:L36" xr:uid="{00000000-0002-0000-0800-000006000000}">
      <formula1>"Harold Boettcher,Gene Ezzell,Rob Grau,Roger Koss,Gray Lackey,Michael S MacLean,Joe Mills,John F Morck,Ray Albers"</formula1>
    </dataValidation>
    <dataValidation type="list" errorStyle="warning" operator="equal" allowBlank="1" showErrorMessage="1" sqref="D8:L8" xr:uid="{00000000-0002-0000-0800-000007000000}">
      <formula1>"17,,399,671,1686,1640"</formula1>
    </dataValidation>
  </dataValidation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Q56"/>
  <sheetViews>
    <sheetView workbookViewId="0"/>
  </sheetViews>
  <sheetFormatPr defaultRowHeight="15"/>
  <cols>
    <col min="1" max="1" width="3.28515625" customWidth="1"/>
    <col min="2" max="2" width="50.7109375" customWidth="1"/>
    <col min="3" max="3" width="2.28515625" customWidth="1"/>
    <col min="4" max="4" width="50.7109375" customWidth="1"/>
    <col min="5" max="5" width="2.140625" style="14" customWidth="1"/>
    <col min="6" max="6" width="50.7109375" customWidth="1"/>
    <col min="7" max="7" width="2.140625" style="14" customWidth="1"/>
    <col min="8" max="8" width="50.7109375" customWidth="1"/>
    <col min="9" max="9" width="1.7109375" style="14" customWidth="1"/>
    <col min="10" max="10" width="50.7109375" customWidth="1"/>
    <col min="11" max="11" width="2.140625" style="14" customWidth="1"/>
    <col min="12" max="12" width="50.7109375" customWidth="1"/>
    <col min="13" max="13" width="20.7109375" customWidth="1"/>
    <col min="14" max="14" width="1.5703125" customWidth="1"/>
    <col min="15" max="15" width="23.28515625" customWidth="1"/>
    <col min="16" max="1030" width="11.7109375" customWidth="1"/>
  </cols>
  <sheetData>
    <row r="1" spans="1:17" ht="55.9" customHeight="1" thickTop="1">
      <c r="B1" s="501" t="s">
        <v>3</v>
      </c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</row>
    <row r="2" spans="1:17" ht="49.9" customHeight="1">
      <c r="B2" s="411" t="s">
        <v>4</v>
      </c>
      <c r="C2" s="110"/>
      <c r="D2" s="239"/>
      <c r="E2" s="250"/>
      <c r="F2" s="6" t="s">
        <v>5</v>
      </c>
      <c r="G2" s="265"/>
      <c r="H2" s="502">
        <v>45241</v>
      </c>
      <c r="I2" s="502"/>
      <c r="J2" s="502"/>
      <c r="K2" s="271" t="s">
        <v>1152</v>
      </c>
      <c r="L2" s="99" t="s">
        <v>7</v>
      </c>
      <c r="M2" s="8" t="s">
        <v>6</v>
      </c>
    </row>
    <row r="3" spans="1:17" ht="49.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438">
        <f>IF(H2="","",INDEX('2023_Trains'!B7:D59,MATCH(H2,'2023_Trains'!C7:C59,0),1))</f>
        <v>47</v>
      </c>
    </row>
    <row r="4" spans="1:17" ht="49.9" customHeight="1">
      <c r="B4" s="5"/>
      <c r="C4" s="110"/>
      <c r="D4" s="478" t="s">
        <v>836</v>
      </c>
      <c r="E4" s="251"/>
      <c r="F4" s="479" t="s">
        <v>697</v>
      </c>
      <c r="G4" s="266"/>
      <c r="H4" s="396" t="str">
        <f>IF(H2=0," ",VLOOKUP(H2,'2023_Trains'!C9:N62,12,))</f>
        <v>Brew &amp; Choo</v>
      </c>
      <c r="I4" s="270"/>
      <c r="J4" s="479" t="s">
        <v>697</v>
      </c>
      <c r="K4" s="273"/>
      <c r="L4" s="35"/>
      <c r="M4" s="108"/>
    </row>
    <row r="5" spans="1:17" ht="49.9" customHeight="1">
      <c r="B5" s="412" t="s">
        <v>917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49.9" customHeight="1">
      <c r="A6" s="14"/>
      <c r="B6" s="413" t="s">
        <v>918</v>
      </c>
      <c r="C6" s="112"/>
      <c r="D6" s="381" t="str">
        <f>IF($H$2=0," ",IF(VLOOKUP($H$2,'2023_Trains'!$C$7:$N$63,4)=0," ",VLOOKUP($H$2,'2023_Trains'!$C$7:$N$63,4,FALSE)))</f>
        <v>11:30 am</v>
      </c>
      <c r="E6" s="382"/>
      <c r="F6" s="381" t="str">
        <f>IF($H$2=0," ",IF(VLOOKUP($H$2,'2023_Trains'!$C$7:$N$63,5)=0," ",VLOOKUP($H$2,'2023_Trains'!$C$7:$N$63,5,FALSE)))</f>
        <v>1:00 pm</v>
      </c>
      <c r="G6" s="382"/>
      <c r="H6" s="381" t="str">
        <f>IF($H$2=0," ",IF(VLOOKUP($H$2,'2023_Trains'!$C$7:$N$63,6)=0," ",VLOOKUP($H$2,'2023_Trains'!$C$7:$N$63,6,FALSE)))</f>
        <v>2:30 pm</v>
      </c>
      <c r="I6" s="382"/>
      <c r="J6" s="381" t="str">
        <f>IF($H$2=0," ",IF(VLOOKUP($H$2,'2023_Trains'!$C$7:$N$63,7)=0," ",VLOOKUP($H$2,'2023_Trains'!$C$7:$N$63,7,FALSE)))</f>
        <v>4:00 pm</v>
      </c>
      <c r="K6" s="382"/>
      <c r="L6" s="381" t="str">
        <f>IF($H$2=0," ",IF(VLOOKUP($H$2,'2023_Trains'!$C$7:$N$63,8)=0," ",VLOOKUP($H$2,'2023_Trains'!$C$7:$N$63,8,FALSE)))</f>
        <v xml:space="preserve"> </v>
      </c>
      <c r="M6" s="26"/>
      <c r="N6" s="14"/>
    </row>
    <row r="7" spans="1:17" ht="49.9" customHeight="1">
      <c r="A7" s="14"/>
      <c r="B7" s="18" t="s">
        <v>919</v>
      </c>
      <c r="C7" s="113"/>
      <c r="D7" s="383">
        <f>IF(D6=" "," ",VALUE(D6))</f>
        <v>0.47916666666666669</v>
      </c>
      <c r="E7" s="382"/>
      <c r="F7" s="383">
        <f>IF(F6=" "," ",VALUE(F6))</f>
        <v>0.54166666666666663</v>
      </c>
      <c r="G7" s="382"/>
      <c r="H7" s="383">
        <f t="shared" ref="H7:L7" si="0">IF(H6=" "," ",VALUE(H6))</f>
        <v>0.60416666666666663</v>
      </c>
      <c r="I7" s="382"/>
      <c r="J7" s="383">
        <f t="shared" si="0"/>
        <v>0.66666666666666663</v>
      </c>
      <c r="K7" s="382"/>
      <c r="L7" s="383" t="str">
        <f t="shared" si="0"/>
        <v xml:space="preserve"> </v>
      </c>
      <c r="M7" s="330"/>
      <c r="N7" s="14"/>
      <c r="O7" s="282"/>
    </row>
    <row r="8" spans="1:17" ht="49.9" customHeight="1">
      <c r="B8" s="18" t="s">
        <v>920</v>
      </c>
      <c r="C8" s="113"/>
      <c r="D8" s="384">
        <v>671</v>
      </c>
      <c r="E8" s="385"/>
      <c r="F8" s="384">
        <v>399</v>
      </c>
      <c r="G8" s="385"/>
      <c r="H8" s="384">
        <v>1640</v>
      </c>
      <c r="I8" s="385"/>
      <c r="J8" s="384">
        <v>671</v>
      </c>
      <c r="K8" s="385"/>
      <c r="L8" s="384"/>
      <c r="M8" s="20"/>
    </row>
    <row r="9" spans="1:17" ht="49.9" customHeight="1">
      <c r="B9" s="23"/>
      <c r="C9" s="114"/>
      <c r="D9" s="386"/>
      <c r="E9" s="387"/>
      <c r="F9" s="388"/>
      <c r="G9" s="387"/>
      <c r="H9" s="388"/>
      <c r="I9" s="387"/>
      <c r="J9" s="388"/>
      <c r="K9" s="387"/>
      <c r="L9" s="388"/>
      <c r="M9" s="20"/>
    </row>
    <row r="10" spans="1:17" ht="49.9" customHeight="1">
      <c r="B10" s="414" t="s">
        <v>12</v>
      </c>
      <c r="C10" s="132" t="s">
        <v>999</v>
      </c>
      <c r="D10" s="389">
        <f t="shared" ref="D10:F12" si="1">IF(C10=0," ",TIMEVALUE(LEFT(C10,2)&amp;":"&amp;MID(C10,3,2)&amp;":"&amp;RIGHT(C10,2)))</f>
        <v>0.48092592592592592</v>
      </c>
      <c r="E10" s="390" t="s">
        <v>847</v>
      </c>
      <c r="F10" s="389">
        <f t="shared" si="1"/>
        <v>0.54237268518518522</v>
      </c>
      <c r="G10" s="390" t="s">
        <v>840</v>
      </c>
      <c r="H10" s="389">
        <f t="shared" ref="H10" si="2">IF(G10=0," ",TIMEVALUE(LEFT(G10,2)&amp;":"&amp;MID(G10,3,2)&amp;":"&amp;RIGHT(G10,2)))</f>
        <v>0.60945601851851849</v>
      </c>
      <c r="I10" s="390" t="s">
        <v>906</v>
      </c>
      <c r="J10" s="389">
        <f t="shared" ref="J10" si="3">IF(I10=0," ",TIMEVALUE(LEFT(I10,2)&amp;":"&amp;MID(I10,3,2)&amp;":"&amp;RIGHT(I10,2)))</f>
        <v>0.66666666666666663</v>
      </c>
      <c r="K10" s="390"/>
      <c r="L10" s="389" t="str">
        <f t="shared" ref="L10" si="4">IF(K10=0," ",TIMEVALUE(LEFT(K10,2)&amp;":"&amp;MID(K10,3,2)&amp;":"&amp;RIGHT(K10,2)))</f>
        <v xml:space="preserve"> </v>
      </c>
      <c r="M10" s="337"/>
    </row>
    <row r="11" spans="1:17" ht="49.9" customHeight="1">
      <c r="B11" s="415" t="s">
        <v>13</v>
      </c>
      <c r="C11" s="248"/>
      <c r="D11" s="439" t="str">
        <f>IF(C12=0," ",$L$2)</f>
        <v>R</v>
      </c>
      <c r="E11" s="439"/>
      <c r="F11" s="439" t="str">
        <f t="shared" ref="F11" si="5">IF(E12=0," ",$L$2)</f>
        <v>R</v>
      </c>
      <c r="G11" s="439"/>
      <c r="H11" s="439" t="str">
        <f t="shared" ref="H11" si="6">IF(G12=0," ",$L$2)</f>
        <v>R</v>
      </c>
      <c r="I11" s="439"/>
      <c r="J11" s="439" t="str">
        <f t="shared" ref="J11" si="7">IF(I12=0," ",$L$2)</f>
        <v>R</v>
      </c>
      <c r="K11" s="439"/>
      <c r="L11" s="439" t="str">
        <f t="shared" ref="L11" si="8">IF(K12=0," ",$L$2)</f>
        <v xml:space="preserve"> </v>
      </c>
      <c r="M11" s="337"/>
      <c r="O11" s="245"/>
    </row>
    <row r="12" spans="1:17" ht="49.9" customHeight="1">
      <c r="B12" s="414" t="s">
        <v>14</v>
      </c>
      <c r="C12" s="132" t="s">
        <v>784</v>
      </c>
      <c r="D12" s="389">
        <f t="shared" si="1"/>
        <v>0.48939814814814814</v>
      </c>
      <c r="E12" s="390" t="s">
        <v>1158</v>
      </c>
      <c r="F12" s="389">
        <f t="shared" ref="F12" si="9">IF(E12=0," ",TIMEVALUE(LEFT(E12,2)&amp;":"&amp;MID(E12,3,2)&amp;":"&amp;RIGHT(E12,2)))</f>
        <v>0.56284722222222217</v>
      </c>
      <c r="G12" s="390" t="s">
        <v>936</v>
      </c>
      <c r="H12" s="389">
        <f t="shared" ref="H12" si="10">IF(G12=0," ",TIMEVALUE(LEFT(G12,2)&amp;":"&amp;MID(G12,3,2)&amp;":"&amp;RIGHT(G12,2)))</f>
        <v>0.61581018518518515</v>
      </c>
      <c r="I12" s="390" t="s">
        <v>907</v>
      </c>
      <c r="J12" s="389">
        <f t="shared" ref="J12" si="11">IF(I12=0," ",TIMEVALUE(LEFT(I12,2)&amp;":"&amp;MID(I12,3,2)&amp;":"&amp;RIGHT(I12,2)))</f>
        <v>0.67513888888888884</v>
      </c>
      <c r="K12" s="390"/>
      <c r="L12" s="389" t="str">
        <f t="shared" ref="L12" si="12">IF(K12=0," ",TIMEVALUE(LEFT(K12,2)&amp;":"&amp;MID(K12,3,2)&amp;":"&amp;RIGHT(K12,2)))</f>
        <v xml:space="preserve"> </v>
      </c>
      <c r="M12" s="337"/>
      <c r="O12" s="301"/>
    </row>
    <row r="13" spans="1:17" ht="49.9" customHeight="1">
      <c r="B13" s="414" t="s">
        <v>16</v>
      </c>
      <c r="C13" s="132" t="s">
        <v>1153</v>
      </c>
      <c r="D13" s="389">
        <f>IF(C13=0," ",TIMEVALUE(LEFT(C13,2)&amp;":"&amp;MID(C13,3,2)&amp;":"&amp;RIGHT(C13,2)))</f>
        <v>0.49504629629629626</v>
      </c>
      <c r="E13" s="393" t="s">
        <v>984</v>
      </c>
      <c r="F13" s="389">
        <f>IF(E13=0," ",TIMEVALUE(LEFT(E13,2)&amp;":"&amp;MID(E13,3,2)&amp;":"&amp;RIGHT(E13,2)))</f>
        <v>0.56849537037037035</v>
      </c>
      <c r="G13" s="393" t="s">
        <v>903</v>
      </c>
      <c r="H13" s="389">
        <f>IF(G13=0," ",TIMEVALUE(LEFT(G13,2)&amp;":"&amp;MID(G13,3,2)&amp;":"&amp;RIGHT(G13,2)))</f>
        <v>0.62075231481481474</v>
      </c>
      <c r="I13" s="393" t="s">
        <v>977</v>
      </c>
      <c r="J13" s="389">
        <f>IF(I13=0," ",TIMEVALUE(LEFT(I13,2)&amp;":"&amp;MID(I13,3,2)&amp;":"&amp;RIGHT(I13,2)))</f>
        <v>0.6821990740740741</v>
      </c>
      <c r="K13" s="393"/>
      <c r="L13" s="389" t="str">
        <f>IF(K13=0," ",TIMEVALUE(LEFT(K13,2)&amp;":"&amp;MID(K13,3,2)&amp;":"&amp;RIGHT(K13,2)))</f>
        <v xml:space="preserve"> </v>
      </c>
      <c r="M13" s="337" t="s">
        <v>15</v>
      </c>
    </row>
    <row r="14" spans="1:17" ht="49.9" customHeight="1">
      <c r="B14" s="414" t="s">
        <v>17</v>
      </c>
      <c r="C14" s="132" t="s">
        <v>1154</v>
      </c>
      <c r="D14" s="389">
        <f t="shared" ref="D14:D17" si="13">IF(C14=0," ",TIMEVALUE(LEFT(C14,2)&amp;":"&amp;MID(C14,3,2)&amp;":"&amp;RIGHT(C14,2)))</f>
        <v>0.50564814814814818</v>
      </c>
      <c r="E14" s="390" t="s">
        <v>1159</v>
      </c>
      <c r="F14" s="389">
        <f t="shared" ref="F14:F17" si="14">IF(E14=0," ",TIMEVALUE(LEFT(E14,2)&amp;":"&amp;MID(E14,3,2)&amp;":"&amp;RIGHT(E14,2)))</f>
        <v>0.58190972222222226</v>
      </c>
      <c r="G14" s="390" t="s">
        <v>1162</v>
      </c>
      <c r="H14" s="389">
        <f t="shared" ref="H14:H17" si="15">IF(G14=0," ",TIMEVALUE(LEFT(G14,2)&amp;":"&amp;MID(G14,3,2)&amp;":"&amp;RIGHT(G14,2)))</f>
        <v>0.63064814814814818</v>
      </c>
      <c r="I14" s="390" t="s">
        <v>1163</v>
      </c>
      <c r="J14" s="389">
        <f t="shared" ref="J14:J17" si="16">IF(I14=0," ",TIMEVALUE(LEFT(I14,2)&amp;":"&amp;MID(I14,3,2)&amp;":"&amp;RIGHT(I14,2)))</f>
        <v>0.68996527777777772</v>
      </c>
      <c r="K14" s="390"/>
      <c r="L14" s="389" t="str">
        <f t="shared" ref="L14:L17" si="17">IF(K14=0," ",TIMEVALUE(LEFT(K14,2)&amp;":"&amp;MID(K14,3,2)&amp;":"&amp;RIGHT(K14,2)))</f>
        <v xml:space="preserve"> </v>
      </c>
      <c r="M14" s="337"/>
      <c r="Q14" s="247"/>
    </row>
    <row r="15" spans="1:17" ht="49.9" customHeight="1">
      <c r="B15" s="414" t="s">
        <v>18</v>
      </c>
      <c r="C15" s="132" t="s">
        <v>1067</v>
      </c>
      <c r="D15" s="389">
        <f t="shared" si="13"/>
        <v>0.51059027777777777</v>
      </c>
      <c r="E15" s="390" t="s">
        <v>1160</v>
      </c>
      <c r="F15" s="389">
        <f t="shared" si="14"/>
        <v>0.58756944444444448</v>
      </c>
      <c r="G15" s="390" t="s">
        <v>937</v>
      </c>
      <c r="H15" s="389">
        <f t="shared" si="15"/>
        <v>0.6384143518518518</v>
      </c>
      <c r="I15" s="390" t="s">
        <v>861</v>
      </c>
      <c r="J15" s="389">
        <f t="shared" si="16"/>
        <v>0.70055555555555549</v>
      </c>
      <c r="K15" s="390"/>
      <c r="L15" s="389" t="str">
        <f t="shared" si="17"/>
        <v xml:space="preserve"> </v>
      </c>
      <c r="M15" s="337"/>
    </row>
    <row r="16" spans="1:17" ht="49.9" customHeight="1">
      <c r="B16" s="415" t="s">
        <v>13</v>
      </c>
      <c r="C16" s="133"/>
      <c r="D16" s="439" t="str">
        <f>IF(C17=0," ",$L$2)</f>
        <v>R</v>
      </c>
      <c r="E16" s="439"/>
      <c r="F16" s="439" t="str">
        <f t="shared" ref="F16" si="18">IF(E17=0," ",$L$2)</f>
        <v>R</v>
      </c>
      <c r="G16" s="439"/>
      <c r="H16" s="439" t="str">
        <f t="shared" ref="H16" si="19">IF(G17=0," ",$L$2)</f>
        <v>R</v>
      </c>
      <c r="I16" s="439"/>
      <c r="J16" s="439" t="str">
        <f t="shared" ref="J16" si="20">IF(I17=0," ",$L$2)</f>
        <v>R</v>
      </c>
      <c r="K16" s="439"/>
      <c r="L16" s="439" t="str">
        <f t="shared" ref="L16" si="21">IF(K17=0," ",$L$2)</f>
        <v xml:space="preserve"> </v>
      </c>
      <c r="M16" s="337"/>
    </row>
    <row r="17" spans="1:13" ht="46.5">
      <c r="B17" s="414" t="s">
        <v>19</v>
      </c>
      <c r="C17" s="132" t="s">
        <v>1155</v>
      </c>
      <c r="D17" s="389">
        <f t="shared" si="13"/>
        <v>0.51694444444444443</v>
      </c>
      <c r="E17" s="390" t="s">
        <v>1161</v>
      </c>
      <c r="F17" s="389">
        <f t="shared" si="14"/>
        <v>0.51200231481481484</v>
      </c>
      <c r="G17" s="390" t="s">
        <v>846</v>
      </c>
      <c r="H17" s="389">
        <f t="shared" si="15"/>
        <v>0.64476851851851846</v>
      </c>
      <c r="I17" s="390" t="s">
        <v>862</v>
      </c>
      <c r="J17" s="389">
        <f t="shared" si="16"/>
        <v>0.70761574074074074</v>
      </c>
      <c r="K17" s="390"/>
      <c r="L17" s="389" t="str">
        <f t="shared" si="17"/>
        <v xml:space="preserve"> </v>
      </c>
      <c r="M17" s="337"/>
    </row>
    <row r="18" spans="1:13" ht="46.5">
      <c r="B18" s="341"/>
      <c r="C18" s="277"/>
      <c r="D18" s="394"/>
      <c r="E18" s="395"/>
      <c r="F18" s="394"/>
      <c r="G18" s="395"/>
      <c r="H18" s="394"/>
      <c r="I18" s="395"/>
      <c r="J18" s="394"/>
      <c r="K18" s="395"/>
      <c r="L18" s="394"/>
      <c r="M18" s="342"/>
    </row>
    <row r="19" spans="1:13" ht="46.5">
      <c r="B19" s="29" t="s">
        <v>21</v>
      </c>
      <c r="C19" s="115"/>
      <c r="D19" s="386"/>
      <c r="E19" s="392"/>
      <c r="F19" s="386"/>
      <c r="G19" s="392"/>
      <c r="H19" s="386"/>
      <c r="I19" s="392"/>
      <c r="J19" s="386"/>
      <c r="K19" s="392"/>
      <c r="L19" s="396"/>
      <c r="M19" s="28"/>
    </row>
    <row r="20" spans="1:13" ht="46.5">
      <c r="A20" t="s">
        <v>911</v>
      </c>
      <c r="B20" s="29"/>
      <c r="C20" s="115"/>
      <c r="D20" s="386"/>
      <c r="E20" s="392"/>
      <c r="F20" s="386"/>
      <c r="G20" s="392"/>
      <c r="H20" s="386"/>
      <c r="I20" s="392"/>
      <c r="J20" s="386"/>
      <c r="K20" s="392"/>
      <c r="L20" s="396"/>
      <c r="M20" s="28"/>
    </row>
    <row r="21" spans="1:13" ht="46.5">
      <c r="B21" s="430">
        <v>100</v>
      </c>
      <c r="C21" s="116"/>
      <c r="D21" s="384">
        <v>11</v>
      </c>
      <c r="E21" s="384"/>
      <c r="F21" s="384">
        <v>26</v>
      </c>
      <c r="G21" s="384"/>
      <c r="H21" s="384">
        <v>31</v>
      </c>
      <c r="I21" s="384"/>
      <c r="J21" s="384">
        <v>44</v>
      </c>
      <c r="K21" s="384"/>
      <c r="L21" s="384"/>
      <c r="M21" s="28"/>
    </row>
    <row r="22" spans="1:13" ht="46.5">
      <c r="B22" s="430">
        <v>101</v>
      </c>
      <c r="C22" s="116"/>
      <c r="D22" s="384">
        <v>44</v>
      </c>
      <c r="E22" s="385"/>
      <c r="F22" s="384">
        <v>19</v>
      </c>
      <c r="G22" s="385"/>
      <c r="H22" s="384">
        <v>26</v>
      </c>
      <c r="I22" s="385"/>
      <c r="J22" s="384">
        <v>32</v>
      </c>
      <c r="K22" s="385"/>
      <c r="L22" s="384"/>
      <c r="M22" s="28"/>
    </row>
    <row r="23" spans="1:13" ht="46.5">
      <c r="B23" s="430">
        <v>200</v>
      </c>
      <c r="C23" s="116"/>
      <c r="D23" s="384">
        <v>19</v>
      </c>
      <c r="E23" s="385"/>
      <c r="F23" s="384">
        <v>29</v>
      </c>
      <c r="G23" s="385"/>
      <c r="H23" s="384">
        <v>19</v>
      </c>
      <c r="I23" s="385"/>
      <c r="J23" s="384">
        <v>8</v>
      </c>
      <c r="K23" s="385"/>
      <c r="L23" s="384"/>
      <c r="M23" s="28"/>
    </row>
    <row r="24" spans="1:13" ht="46.5">
      <c r="B24" s="430">
        <v>201</v>
      </c>
      <c r="C24" s="116"/>
      <c r="D24" s="384">
        <v>4</v>
      </c>
      <c r="E24" s="385"/>
      <c r="F24" s="384">
        <v>18</v>
      </c>
      <c r="G24" s="385"/>
      <c r="H24" s="384">
        <v>11</v>
      </c>
      <c r="I24" s="385"/>
      <c r="J24" s="384">
        <v>23</v>
      </c>
      <c r="K24" s="385"/>
      <c r="L24" s="384"/>
      <c r="M24" s="28"/>
    </row>
    <row r="25" spans="1:13" ht="46.5">
      <c r="B25" s="430">
        <v>308</v>
      </c>
      <c r="C25" s="116"/>
      <c r="D25" s="384">
        <v>3</v>
      </c>
      <c r="E25" s="385"/>
      <c r="F25" s="384">
        <v>5</v>
      </c>
      <c r="G25" s="385"/>
      <c r="H25" s="384">
        <v>9</v>
      </c>
      <c r="I25" s="385"/>
      <c r="J25" s="384">
        <v>9</v>
      </c>
      <c r="K25" s="385"/>
      <c r="L25" s="384"/>
      <c r="M25" s="28"/>
    </row>
    <row r="26" spans="1:13" ht="46.5">
      <c r="B26" s="431" t="s">
        <v>24</v>
      </c>
      <c r="C26" s="117"/>
      <c r="D26" s="384">
        <v>0</v>
      </c>
      <c r="E26" s="385"/>
      <c r="F26" s="384">
        <v>0</v>
      </c>
      <c r="G26" s="385"/>
      <c r="H26" s="384" t="str">
        <f>IF(H8=0," ","0")</f>
        <v>0</v>
      </c>
      <c r="I26" s="385"/>
      <c r="J26" s="384">
        <v>3</v>
      </c>
      <c r="K26" s="385"/>
      <c r="L26" s="384" t="str">
        <f>IF(L8=0," ","0")</f>
        <v xml:space="preserve"> </v>
      </c>
      <c r="M26" s="28"/>
    </row>
    <row r="27" spans="1:13" ht="47.25" thickBot="1">
      <c r="B27" s="432">
        <v>302</v>
      </c>
      <c r="C27" s="118"/>
      <c r="D27" s="384">
        <v>0</v>
      </c>
      <c r="E27" s="385"/>
      <c r="F27" s="384">
        <v>6</v>
      </c>
      <c r="G27" s="385"/>
      <c r="H27" s="384">
        <v>7</v>
      </c>
      <c r="I27" s="385"/>
      <c r="J27" s="384">
        <v>7</v>
      </c>
      <c r="K27" s="385"/>
      <c r="L27" s="384" t="str">
        <f>IF(L8=0," ","0")</f>
        <v xml:space="preserve"> </v>
      </c>
      <c r="M27" s="28"/>
    </row>
    <row r="28" spans="1:13" ht="48" thickTop="1" thickBot="1">
      <c r="B28" s="433" t="s">
        <v>923</v>
      </c>
      <c r="C28" s="119"/>
      <c r="D28" s="397">
        <f>SUM(D21:D27)</f>
        <v>81</v>
      </c>
      <c r="E28" s="398"/>
      <c r="F28" s="397">
        <f>SUM(F21:F27)</f>
        <v>103</v>
      </c>
      <c r="G28" s="398"/>
      <c r="H28" s="397">
        <f>SUM(H21:H27)</f>
        <v>103</v>
      </c>
      <c r="I28" s="398"/>
      <c r="J28" s="397">
        <f>SUM(J21:J27)</f>
        <v>126</v>
      </c>
      <c r="K28" s="399"/>
      <c r="L28" s="400">
        <f>SUM(L21:L27)</f>
        <v>0</v>
      </c>
      <c r="M28" s="28"/>
    </row>
    <row r="29" spans="1:13" ht="48" thickTop="1" thickBot="1">
      <c r="B29" s="433" t="s">
        <v>924</v>
      </c>
      <c r="C29" s="119"/>
      <c r="D29" s="397">
        <f>D28</f>
        <v>81</v>
      </c>
      <c r="E29" s="398"/>
      <c r="F29" s="397">
        <f>D29+F28</f>
        <v>184</v>
      </c>
      <c r="G29" s="398"/>
      <c r="H29" s="397">
        <f>F29+H28</f>
        <v>287</v>
      </c>
      <c r="I29" s="398"/>
      <c r="J29" s="397">
        <f>J28+H29</f>
        <v>413</v>
      </c>
      <c r="K29" s="399"/>
      <c r="L29" s="400">
        <f>L28+J29</f>
        <v>413</v>
      </c>
      <c r="M29" s="130"/>
    </row>
    <row r="30" spans="1:13" ht="48" thickTop="1" thickBot="1">
      <c r="B30" s="434" t="s">
        <v>925</v>
      </c>
      <c r="C30" s="120"/>
      <c r="D30" s="401"/>
      <c r="E30" s="402"/>
      <c r="F30" s="401"/>
      <c r="G30" s="398"/>
      <c r="H30" s="401"/>
      <c r="I30" s="402"/>
      <c r="J30" s="401"/>
      <c r="K30" s="403"/>
      <c r="L30" s="404"/>
      <c r="M30" s="28"/>
    </row>
    <row r="31" spans="1:13" ht="48" thickTop="1" thickBot="1">
      <c r="B31" s="434" t="s">
        <v>926</v>
      </c>
      <c r="C31" s="120"/>
      <c r="D31" s="401"/>
      <c r="E31" s="402"/>
      <c r="F31" s="401"/>
      <c r="G31" s="402"/>
      <c r="H31" s="401"/>
      <c r="I31" s="402"/>
      <c r="J31" s="401"/>
      <c r="K31" s="403"/>
      <c r="L31" s="404"/>
      <c r="M31" s="131" t="s">
        <v>679</v>
      </c>
    </row>
    <row r="32" spans="1:13" ht="15.75" thickTop="1">
      <c r="B32" s="48"/>
      <c r="J32" s="14"/>
      <c r="K32" s="2" t="s">
        <v>30</v>
      </c>
      <c r="M32" s="28" t="s">
        <v>486</v>
      </c>
    </row>
    <row r="33" spans="2:13">
      <c r="B33" s="48"/>
      <c r="J33" s="49" t="s">
        <v>31</v>
      </c>
      <c r="M33" s="28"/>
    </row>
    <row r="34" spans="2:13" ht="31.5">
      <c r="B34" s="417" t="s">
        <v>32</v>
      </c>
      <c r="C34" s="121"/>
      <c r="D34" t="s">
        <v>33</v>
      </c>
      <c r="M34" s="28"/>
    </row>
    <row r="35" spans="2:13" ht="36">
      <c r="B35" s="435" t="s">
        <v>34</v>
      </c>
      <c r="C35" s="122"/>
      <c r="D35" s="405" t="s">
        <v>55</v>
      </c>
      <c r="E35" s="406"/>
      <c r="F35" s="405" t="s">
        <v>55</v>
      </c>
      <c r="G35" s="406"/>
      <c r="H35" s="405" t="s">
        <v>55</v>
      </c>
      <c r="I35" s="406"/>
      <c r="J35" s="405" t="s">
        <v>55</v>
      </c>
      <c r="K35" s="406"/>
      <c r="L35" s="405"/>
      <c r="M35" s="28"/>
    </row>
    <row r="36" spans="2:13" ht="36">
      <c r="B36" s="435" t="s">
        <v>35</v>
      </c>
      <c r="C36" s="122"/>
      <c r="D36" s="405" t="s">
        <v>63</v>
      </c>
      <c r="E36" s="406"/>
      <c r="F36" s="405" t="s">
        <v>61</v>
      </c>
      <c r="G36" s="406"/>
      <c r="H36" s="405" t="s">
        <v>62</v>
      </c>
      <c r="I36" s="406"/>
      <c r="J36" s="405" t="s">
        <v>70</v>
      </c>
      <c r="K36" s="406"/>
      <c r="L36" s="405"/>
      <c r="M36" s="53"/>
    </row>
    <row r="37" spans="2:13" ht="36">
      <c r="B37" s="435" t="s">
        <v>36</v>
      </c>
      <c r="C37" s="122"/>
      <c r="D37" s="405" t="s">
        <v>486</v>
      </c>
      <c r="E37" s="406"/>
      <c r="F37" s="405" t="s">
        <v>486</v>
      </c>
      <c r="G37" s="406"/>
      <c r="H37" s="405" t="s">
        <v>486</v>
      </c>
      <c r="I37" s="406"/>
      <c r="J37" s="405" t="s">
        <v>486</v>
      </c>
      <c r="K37" s="406"/>
      <c r="L37" s="405"/>
      <c r="M37" s="53"/>
    </row>
    <row r="38" spans="2:13" ht="36">
      <c r="B38" s="435"/>
      <c r="C38" s="122"/>
      <c r="D38" s="405"/>
      <c r="E38" s="406"/>
      <c r="F38" s="407"/>
      <c r="G38" s="408"/>
      <c r="H38" s="407"/>
      <c r="I38" s="406"/>
      <c r="J38" s="405"/>
      <c r="K38" s="406"/>
      <c r="L38" s="405"/>
      <c r="M38" s="53"/>
    </row>
    <row r="39" spans="2:13" ht="36">
      <c r="B39" s="435" t="s">
        <v>37</v>
      </c>
      <c r="C39" s="122"/>
      <c r="D39" s="405" t="s">
        <v>70</v>
      </c>
      <c r="E39" s="406"/>
      <c r="F39" s="405" t="s">
        <v>481</v>
      </c>
      <c r="G39" s="406"/>
      <c r="H39" s="405" t="s">
        <v>481</v>
      </c>
      <c r="I39" s="406"/>
      <c r="J39" s="405" t="s">
        <v>481</v>
      </c>
      <c r="K39" s="406"/>
      <c r="L39" s="405"/>
      <c r="M39" s="53"/>
    </row>
    <row r="40" spans="2:13" ht="36">
      <c r="B40" s="435" t="s">
        <v>38</v>
      </c>
      <c r="C40" s="122"/>
      <c r="D40" s="405" t="s">
        <v>61</v>
      </c>
      <c r="E40" s="406"/>
      <c r="F40" s="405" t="s">
        <v>67</v>
      </c>
      <c r="G40" s="406"/>
      <c r="H40" s="405" t="s">
        <v>67</v>
      </c>
      <c r="I40" s="406"/>
      <c r="J40" s="405" t="s">
        <v>61</v>
      </c>
      <c r="K40" s="406"/>
      <c r="L40" s="405"/>
      <c r="M40" s="53"/>
    </row>
    <row r="41" spans="2:13" ht="36">
      <c r="B41" s="435" t="s">
        <v>39</v>
      </c>
      <c r="C41" s="122"/>
      <c r="D41" s="405" t="s">
        <v>56</v>
      </c>
      <c r="E41" s="406"/>
      <c r="F41" s="405" t="s">
        <v>56</v>
      </c>
      <c r="G41" s="406"/>
      <c r="H41" s="405" t="s">
        <v>56</v>
      </c>
      <c r="I41" s="406"/>
      <c r="J41" s="405" t="s">
        <v>56</v>
      </c>
      <c r="K41" s="406"/>
      <c r="L41" s="405"/>
      <c r="M41" s="53"/>
    </row>
    <row r="42" spans="2:13" ht="21">
      <c r="B42" s="436" t="s">
        <v>40</v>
      </c>
      <c r="C42" s="123"/>
      <c r="D42" s="34"/>
      <c r="E42" s="259"/>
      <c r="H42" s="34"/>
      <c r="I42" s="259"/>
      <c r="J42" s="34"/>
      <c r="K42" s="259"/>
      <c r="L42" s="34"/>
      <c r="M42" s="53"/>
    </row>
    <row r="43" spans="2:13">
      <c r="B43" s="48"/>
      <c r="D43" s="34"/>
      <c r="E43" s="259"/>
      <c r="F43" s="34"/>
      <c r="G43" s="259"/>
      <c r="H43" s="34"/>
      <c r="I43" s="259"/>
      <c r="J43" s="34"/>
      <c r="K43" s="259"/>
      <c r="L43" s="34"/>
      <c r="M43" s="53"/>
    </row>
    <row r="44" spans="2:13" ht="26.25">
      <c r="B44" s="419" t="s">
        <v>41</v>
      </c>
      <c r="C44" s="121"/>
      <c r="D44" s="55"/>
      <c r="E44" s="260"/>
      <c r="F44" s="34"/>
      <c r="G44" s="259"/>
      <c r="H44" s="34"/>
      <c r="I44" s="259"/>
      <c r="J44" s="428" t="s">
        <v>42</v>
      </c>
      <c r="K44" s="260"/>
      <c r="L44" s="34"/>
      <c r="M44" s="53"/>
    </row>
    <row r="45" spans="2:13" ht="28.5">
      <c r="B45" s="419" t="s">
        <v>43</v>
      </c>
      <c r="C45" s="124"/>
      <c r="D45" s="425"/>
      <c r="E45" s="426"/>
      <c r="F45" s="427" t="s">
        <v>44</v>
      </c>
      <c r="G45" s="259"/>
      <c r="H45" s="34">
        <f>M30*8</f>
        <v>0</v>
      </c>
      <c r="I45" s="259"/>
      <c r="J45" s="429" t="s">
        <v>45</v>
      </c>
      <c r="M45" s="53"/>
    </row>
    <row r="46" spans="2:13" ht="28.5">
      <c r="B46" s="419" t="s">
        <v>46</v>
      </c>
      <c r="C46" s="124"/>
      <c r="D46" s="425" t="s">
        <v>47</v>
      </c>
      <c r="E46" s="426"/>
      <c r="F46" s="427" t="s">
        <v>44</v>
      </c>
      <c r="G46" s="259"/>
      <c r="H46" s="34">
        <f>F47*8</f>
        <v>0</v>
      </c>
      <c r="I46" s="259"/>
      <c r="J46" s="429" t="s">
        <v>48</v>
      </c>
      <c r="M46" s="53"/>
    </row>
    <row r="47" spans="2:13" ht="26.25">
      <c r="B47" s="420" t="s">
        <v>49</v>
      </c>
      <c r="D47" s="34"/>
      <c r="E47" s="259"/>
      <c r="F47" s="58"/>
      <c r="G47" s="268"/>
      <c r="H47" s="34"/>
      <c r="I47" s="259"/>
      <c r="J47" s="34"/>
      <c r="K47" s="259"/>
      <c r="L47" s="34"/>
      <c r="M47" s="53"/>
    </row>
    <row r="48" spans="2:13" ht="26.25">
      <c r="B48" s="420"/>
      <c r="D48" s="55"/>
      <c r="E48" s="260"/>
      <c r="F48" s="34"/>
      <c r="G48" s="259"/>
      <c r="H48" s="34"/>
      <c r="I48" s="259"/>
      <c r="J48" s="34"/>
      <c r="K48" s="259"/>
      <c r="L48" s="34"/>
      <c r="M48" s="53"/>
    </row>
    <row r="49" spans="2:13" ht="27" thickBot="1">
      <c r="B49" s="421" t="s">
        <v>50</v>
      </c>
      <c r="C49" s="125"/>
      <c r="D49" s="60"/>
      <c r="E49" s="261"/>
      <c r="F49" s="34"/>
      <c r="G49" s="259"/>
      <c r="H49" s="60"/>
      <c r="I49" s="261"/>
      <c r="J49" s="60"/>
      <c r="K49" s="261"/>
      <c r="L49" s="60"/>
      <c r="M49" s="53"/>
    </row>
    <row r="50" spans="2:13" ht="47.25" thickBot="1">
      <c r="B50" s="422" t="s">
        <v>921</v>
      </c>
      <c r="C50" s="124"/>
      <c r="D50" s="409" t="s">
        <v>145</v>
      </c>
      <c r="E50" s="410"/>
      <c r="F50" s="409" t="s">
        <v>1156</v>
      </c>
      <c r="G50" s="410"/>
      <c r="H50" s="409" t="s">
        <v>892</v>
      </c>
      <c r="I50" s="410"/>
      <c r="J50" s="409" t="s">
        <v>892</v>
      </c>
      <c r="K50" s="410"/>
      <c r="L50" s="409"/>
      <c r="M50" s="53"/>
    </row>
    <row r="51" spans="2:13" ht="47.25" thickBot="1">
      <c r="B51" s="422" t="s">
        <v>922</v>
      </c>
      <c r="C51" s="124"/>
      <c r="D51" s="409">
        <v>52</v>
      </c>
      <c r="E51" s="410"/>
      <c r="F51" s="409">
        <v>52</v>
      </c>
      <c r="G51" s="410"/>
      <c r="H51" s="409">
        <v>54</v>
      </c>
      <c r="I51" s="410"/>
      <c r="J51" s="409">
        <v>55</v>
      </c>
      <c r="K51" s="410"/>
      <c r="L51" s="409"/>
      <c r="M51" s="53"/>
    </row>
    <row r="52" spans="2:13" ht="26.25">
      <c r="B52" s="423" t="s">
        <v>53</v>
      </c>
      <c r="C52" s="126"/>
      <c r="D52" s="34"/>
      <c r="E52" s="259"/>
      <c r="J52" s="34"/>
      <c r="K52" s="259"/>
      <c r="L52" s="34"/>
      <c r="M52" s="53"/>
    </row>
    <row r="53" spans="2:13" ht="26.25">
      <c r="B53" s="420" t="s">
        <v>54</v>
      </c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26.25">
      <c r="B54" s="420" t="s">
        <v>1157</v>
      </c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 ht="27" thickBot="1">
      <c r="B55" s="424"/>
      <c r="C55" s="68"/>
      <c r="D55" s="68"/>
      <c r="E55" s="264"/>
      <c r="F55" s="68"/>
      <c r="G55" s="264"/>
      <c r="H55" s="68"/>
      <c r="I55" s="264"/>
      <c r="J55" s="68"/>
      <c r="K55" s="264"/>
      <c r="L55" s="68"/>
      <c r="M55" s="98"/>
    </row>
    <row r="56" spans="2:13" ht="15.75" thickTop="1"/>
  </sheetData>
  <mergeCells count="2">
    <mergeCell ref="B1:M1"/>
    <mergeCell ref="H2:J2"/>
  </mergeCells>
  <dataValidations count="8">
    <dataValidation type="list" errorStyle="information" operator="equal" allowBlank="1" showErrorMessage="1" sqref="D41:L41" xr:uid="{00000000-0002-0000-0900-000000000000}">
      <formula1>"Dennis Winchell, Art Kotz, Harold BoettcherArt Kotz, Rob Grau,Joe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35:L35" xr:uid="{00000000-0002-0000-0900-000001000000}">
      <formula1>"Ted Dunn,Richard Gray,Billy Rueckert, Victor Varney"</formula1>
    </dataValidation>
    <dataValidation type="list" errorStyle="information" operator="equal" allowBlank="1" showErrorMessage="1" sqref="D39:L39" xr:uid="{00000000-0002-0000-0900-000002000000}">
      <formula1>"Chris R Boli,Jay Horn, Nathan DeWitt"</formula1>
    </dataValidation>
    <dataValidation type="list" errorStyle="information" operator="equal" allowBlank="1" showErrorMessage="1" sqref="D40:I40 K40:L40" xr:uid="{00000000-0002-0000-0900-000003000000}">
      <formula1>"Dennis Winchell,Harold Boettcher,Rob Grau,Kyle Obermiller,Joe Mills,John Morck,Brandt Wilkus,Chris Tilley,Charles Stirewalt,Victor Varney,Nick Conner,Richard Gray,John Tredway,Donald Marshall"</formula1>
    </dataValidation>
    <dataValidation errorStyle="information" allowBlank="1" showInputMessage="1" showErrorMessage="1" sqref="D42:E42" xr:uid="{00000000-0002-0000-0900-000004000000}"/>
    <dataValidation type="list" errorStyle="information" operator="equal" allowBlank="1" showErrorMessage="1" sqref="J36:J37 K37:L37 D37:I37" xr:uid="{00000000-0002-0000-0900-000005000000}">
      <formula1>"Donald Marshall,Charles Stirewalt,Chris Tilley,John Tredway,Victor Varney"</formula1>
    </dataValidation>
    <dataValidation type="list" errorStyle="information" operator="equal" allowBlank="1" showErrorMessage="1" sqref="J40 K36:L36 D36:I36" xr:uid="{00000000-0002-0000-0900-000006000000}">
      <formula1>"Harold Boettcher,Gene Ezzell,Rob Grau,Roger Koss,Gray Lackey,Michael S MacLean,Joe Mills,John F Morck,Ray Albers"</formula1>
    </dataValidation>
    <dataValidation type="list" errorStyle="warning" operator="equal" allowBlank="1" showErrorMessage="1" sqref="D8:L8" xr:uid="{00000000-0002-0000-0900-000007000000}">
      <formula1>"17,,399,671,1686,1640"</formula1>
    </dataValidation>
  </dataValidations>
  <printOptions horizontalCentered="1" verticalCentered="1"/>
  <pageMargins left="0" right="0" top="0" bottom="0" header="0.3" footer="0.3"/>
  <pageSetup scale="27" orientation="portrait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Q65"/>
  <sheetViews>
    <sheetView workbookViewId="0"/>
  </sheetViews>
  <sheetFormatPr defaultRowHeight="15"/>
  <cols>
    <col min="1" max="1" width="3.28515625" customWidth="1"/>
    <col min="2" max="2" width="50.7109375" customWidth="1"/>
    <col min="3" max="3" width="2.28515625" customWidth="1"/>
    <col min="4" max="4" width="50.7109375" customWidth="1"/>
    <col min="5" max="5" width="2.140625" style="14" customWidth="1"/>
    <col min="6" max="6" width="50.7109375" customWidth="1"/>
    <col min="7" max="7" width="2.140625" style="14" customWidth="1"/>
    <col min="8" max="8" width="50.7109375" customWidth="1"/>
    <col min="9" max="9" width="1.7109375" style="14" customWidth="1"/>
    <col min="10" max="10" width="50.7109375" customWidth="1"/>
    <col min="11" max="11" width="2.140625" style="14" customWidth="1"/>
    <col min="12" max="12" width="50.7109375" customWidth="1"/>
    <col min="13" max="13" width="20.7109375" customWidth="1"/>
    <col min="14" max="14" width="1.5703125" customWidth="1"/>
    <col min="15" max="15" width="23.28515625" customWidth="1"/>
    <col min="16" max="1030" width="11.7109375" customWidth="1"/>
  </cols>
  <sheetData>
    <row r="1" spans="1:17" ht="55.9" customHeight="1" thickTop="1">
      <c r="B1" s="501" t="s">
        <v>3</v>
      </c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</row>
    <row r="2" spans="1:17" ht="49.9" customHeight="1">
      <c r="B2" s="411" t="s">
        <v>4</v>
      </c>
      <c r="C2" s="110"/>
      <c r="D2" s="239"/>
      <c r="E2" s="250"/>
      <c r="F2" s="6" t="s">
        <v>5</v>
      </c>
      <c r="G2" s="265"/>
      <c r="H2" s="502">
        <v>45238</v>
      </c>
      <c r="I2" s="502"/>
      <c r="J2" s="502"/>
      <c r="K2" s="271"/>
      <c r="L2" s="99" t="s">
        <v>7</v>
      </c>
      <c r="M2" s="8" t="s">
        <v>6</v>
      </c>
    </row>
    <row r="3" spans="1:17" ht="49.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438">
        <f>IF(H2="","",INDEX('2023_Trains'!B7:D59,MATCH(H2,'2023_Trains'!C7:C59,0),1))</f>
        <v>46</v>
      </c>
    </row>
    <row r="4" spans="1:17" ht="49.9" customHeight="1">
      <c r="B4" s="5"/>
      <c r="C4" s="110"/>
      <c r="D4" s="437"/>
      <c r="E4" s="251"/>
      <c r="F4" s="102"/>
      <c r="G4" s="266"/>
      <c r="H4" s="396" t="str">
        <f>IF(H2=0," ",VLOOKUP(H2,'2023_Trains'!C9:N62,12,))</f>
        <v>Group ride</v>
      </c>
      <c r="I4" s="270"/>
      <c r="J4" s="246"/>
      <c r="K4" s="273"/>
      <c r="L4" s="35"/>
      <c r="M4" s="108"/>
    </row>
    <row r="5" spans="1:17" ht="49.9" customHeight="1">
      <c r="B5" s="412" t="s">
        <v>917</v>
      </c>
      <c r="C5" s="111"/>
      <c r="D5" s="11"/>
      <c r="E5" s="252"/>
      <c r="F5" s="12"/>
      <c r="G5" s="252"/>
      <c r="H5" s="474"/>
      <c r="I5" s="252"/>
      <c r="J5" s="12"/>
      <c r="K5" s="252"/>
      <c r="L5" s="12"/>
      <c r="M5" s="13"/>
    </row>
    <row r="6" spans="1:17" ht="49.9" customHeight="1">
      <c r="A6" s="14"/>
      <c r="B6" s="413" t="s">
        <v>918</v>
      </c>
      <c r="C6" s="112"/>
      <c r="D6" s="381" t="str">
        <f>IF($H$2=0," ",IF(VLOOKUP($H$2,'2023_Trains'!$C$7:$N$63,4)=0," ",VLOOKUP($H$2,'2023_Trains'!$C$7:$N$63,4,FALSE)))</f>
        <v>10:30 am</v>
      </c>
      <c r="E6" s="382"/>
      <c r="F6" s="381" t="str">
        <f>IF($H$2=0," ",IF(VLOOKUP($H$2,'2023_Trains'!$C$7:$N$63,5)=0," ",VLOOKUP($H$2,'2023_Trains'!$C$7:$N$63,5,FALSE)))</f>
        <v xml:space="preserve"> </v>
      </c>
      <c r="G6" s="382"/>
      <c r="H6" s="381" t="str">
        <f>IF($H$2=0," ",IF(VLOOKUP($H$2,'2023_Trains'!$C$7:$N$63,6)=0," ",VLOOKUP($H$2,'2023_Trains'!$C$7:$N$63,6,FALSE)))</f>
        <v xml:space="preserve"> </v>
      </c>
      <c r="I6" s="382"/>
      <c r="J6" s="381" t="str">
        <f>IF($H$2=0," ",IF(VLOOKUP($H$2,'2023_Trains'!$C$7:$N$63,7)=0," ",VLOOKUP($H$2,'2023_Trains'!$C$7:$N$63,7,FALSE)))</f>
        <v xml:space="preserve"> </v>
      </c>
      <c r="K6" s="382"/>
      <c r="L6" s="381" t="str">
        <f>IF($H$2=0," ",IF(VLOOKUP($H$2,'2023_Trains'!$C$7:$N$63,8)=0," ",VLOOKUP($H$2,'2023_Trains'!$C$7:$N$63,8,FALSE)))</f>
        <v xml:space="preserve"> </v>
      </c>
      <c r="M6" s="26"/>
      <c r="N6" s="14"/>
    </row>
    <row r="7" spans="1:17" ht="49.9" customHeight="1">
      <c r="A7" s="14"/>
      <c r="B7" s="18" t="s">
        <v>919</v>
      </c>
      <c r="C7" s="113"/>
      <c r="D7" s="383">
        <f>IF(D6=" "," ",VALUE(D6))</f>
        <v>0.4375</v>
      </c>
      <c r="E7" s="382"/>
      <c r="F7" s="383" t="str">
        <f>IF(F6=" "," ",VALUE(F6))</f>
        <v xml:space="preserve"> </v>
      </c>
      <c r="G7" s="382"/>
      <c r="H7" s="383" t="str">
        <f t="shared" ref="H7:L7" si="0">IF(H6=" "," ",VALUE(H6))</f>
        <v xml:space="preserve"> </v>
      </c>
      <c r="I7" s="382"/>
      <c r="J7" s="383" t="str">
        <f t="shared" si="0"/>
        <v xml:space="preserve"> </v>
      </c>
      <c r="K7" s="382"/>
      <c r="L7" s="383" t="str">
        <f t="shared" si="0"/>
        <v xml:space="preserve"> </v>
      </c>
      <c r="M7" s="330"/>
      <c r="N7" s="14"/>
      <c r="O7" s="282"/>
    </row>
    <row r="8" spans="1:17" ht="49.9" customHeight="1">
      <c r="B8" s="18" t="s">
        <v>920</v>
      </c>
      <c r="C8" s="113"/>
      <c r="D8" s="384" t="s">
        <v>1149</v>
      </c>
      <c r="E8" s="385"/>
      <c r="F8" s="384"/>
      <c r="G8" s="385"/>
      <c r="H8" s="384"/>
      <c r="I8" s="385"/>
      <c r="J8" s="384"/>
      <c r="K8" s="385"/>
      <c r="L8" s="384"/>
      <c r="M8" s="20"/>
    </row>
    <row r="9" spans="1:17" ht="49.9" customHeight="1">
      <c r="B9" s="23"/>
      <c r="C9" s="114"/>
      <c r="D9" s="386"/>
      <c r="E9" s="387"/>
      <c r="F9" s="388"/>
      <c r="G9" s="387"/>
      <c r="H9" s="388"/>
      <c r="I9" s="387"/>
      <c r="J9" s="388"/>
      <c r="K9" s="387"/>
      <c r="L9" s="388"/>
      <c r="M9" s="20"/>
    </row>
    <row r="10" spans="1:17" ht="49.9" customHeight="1">
      <c r="B10" s="414" t="s">
        <v>12</v>
      </c>
      <c r="C10" s="132" t="s">
        <v>992</v>
      </c>
      <c r="D10" s="389">
        <f t="shared" ref="D10:F12" si="1">IF(C10=0," ",TIMEVALUE(LEFT(C10,2)&amp;":"&amp;MID(C10,3,2)&amp;":"&amp;RIGHT(C10,2)))</f>
        <v>0.44067129629629626</v>
      </c>
      <c r="E10" s="390"/>
      <c r="F10" s="389" t="str">
        <f t="shared" si="1"/>
        <v xml:space="preserve"> </v>
      </c>
      <c r="G10" s="390"/>
      <c r="H10" s="389" t="str">
        <f t="shared" ref="H10" si="2">IF(G10=0," ",TIMEVALUE(LEFT(G10,2)&amp;":"&amp;MID(G10,3,2)&amp;":"&amp;RIGHT(G10,2)))</f>
        <v xml:space="preserve"> </v>
      </c>
      <c r="I10" s="390"/>
      <c r="J10" s="389" t="str">
        <f t="shared" ref="J10" si="3">IF(I10=0," ",TIMEVALUE(LEFT(I10,2)&amp;":"&amp;MID(I10,3,2)&amp;":"&amp;RIGHT(I10,2)))</f>
        <v xml:space="preserve"> </v>
      </c>
      <c r="K10" s="390"/>
      <c r="L10" s="389" t="str">
        <f t="shared" ref="L10" si="4">IF(K10=0," ",TIMEVALUE(LEFT(K10,2)&amp;":"&amp;MID(K10,3,2)&amp;":"&amp;RIGHT(K10,2)))</f>
        <v xml:space="preserve"> </v>
      </c>
      <c r="M10" s="337"/>
    </row>
    <row r="11" spans="1:17" ht="49.9" customHeight="1">
      <c r="B11" s="415" t="s">
        <v>13</v>
      </c>
      <c r="C11" s="248"/>
      <c r="D11" s="439" t="str">
        <f>IF(C12=0," ",$L$2)</f>
        <v>R</v>
      </c>
      <c r="E11" s="439"/>
      <c r="F11" s="439" t="str">
        <f t="shared" ref="F11" si="5">IF(E12=0," ",$L$2)</f>
        <v xml:space="preserve"> </v>
      </c>
      <c r="G11" s="439"/>
      <c r="H11" s="439" t="str">
        <f t="shared" ref="H11" si="6">IF(G12=0," ",$L$2)</f>
        <v xml:space="preserve"> </v>
      </c>
      <c r="I11" s="439"/>
      <c r="J11" s="439" t="str">
        <f t="shared" ref="J11" si="7">IF(I12=0," ",$L$2)</f>
        <v xml:space="preserve"> </v>
      </c>
      <c r="K11" s="439"/>
      <c r="L11" s="439" t="str">
        <f t="shared" ref="L11" si="8">IF(K12=0," ",$L$2)</f>
        <v xml:space="preserve"> </v>
      </c>
      <c r="M11" s="337"/>
      <c r="O11" s="245"/>
    </row>
    <row r="12" spans="1:17" ht="49.9" customHeight="1">
      <c r="B12" s="414" t="s">
        <v>14</v>
      </c>
      <c r="C12" s="132" t="s">
        <v>830</v>
      </c>
      <c r="D12" s="389">
        <f t="shared" si="1"/>
        <v>0.44914351851851847</v>
      </c>
      <c r="E12" s="390"/>
      <c r="F12" s="389" t="str">
        <f t="shared" ref="F12" si="9">IF(E12=0," ",TIMEVALUE(LEFT(E12,2)&amp;":"&amp;MID(E12,3,2)&amp;":"&amp;RIGHT(E12,2)))</f>
        <v xml:space="preserve"> </v>
      </c>
      <c r="G12" s="390"/>
      <c r="H12" s="389" t="str">
        <f t="shared" ref="H12" si="10">IF(G12=0," ",TIMEVALUE(LEFT(G12,2)&amp;":"&amp;MID(G12,3,2)&amp;":"&amp;RIGHT(G12,2)))</f>
        <v xml:space="preserve"> </v>
      </c>
      <c r="I12" s="390"/>
      <c r="J12" s="389" t="str">
        <f t="shared" ref="J12" si="11">IF(I12=0," ",TIMEVALUE(LEFT(I12,2)&amp;":"&amp;MID(I12,3,2)&amp;":"&amp;RIGHT(I12,2)))</f>
        <v xml:space="preserve"> </v>
      </c>
      <c r="K12" s="390"/>
      <c r="L12" s="389" t="str">
        <f t="shared" ref="L12" si="12">IF(K12=0," ",TIMEVALUE(LEFT(K12,2)&amp;":"&amp;MID(K12,3,2)&amp;":"&amp;RIGHT(K12,2)))</f>
        <v xml:space="preserve"> </v>
      </c>
      <c r="M12" s="337"/>
      <c r="O12" s="301"/>
    </row>
    <row r="13" spans="1:17" ht="49.9" customHeight="1">
      <c r="B13" s="414" t="s">
        <v>16</v>
      </c>
      <c r="C13" s="132" t="s">
        <v>997</v>
      </c>
      <c r="D13" s="389">
        <f>IF(C13=0," ",TIMEVALUE(LEFT(C13,2)&amp;":"&amp;MID(C13,3,2)&amp;":"&amp;RIGHT(C13,2)))</f>
        <v>0.45549768518518513</v>
      </c>
      <c r="E13" s="393"/>
      <c r="F13" s="389" t="str">
        <f>IF(E13=0," ",TIMEVALUE(LEFT(E13,2)&amp;":"&amp;MID(E13,3,2)&amp;":"&amp;RIGHT(E13,2)))</f>
        <v xml:space="preserve"> </v>
      </c>
      <c r="G13" s="393"/>
      <c r="H13" s="389" t="str">
        <f>IF(G13=0," ",TIMEVALUE(LEFT(G13,2)&amp;":"&amp;MID(G13,3,2)&amp;":"&amp;RIGHT(G13,2)))</f>
        <v xml:space="preserve"> </v>
      </c>
      <c r="I13" s="393"/>
      <c r="J13" s="389" t="str">
        <f>IF(I13=0," ",TIMEVALUE(LEFT(I13,2)&amp;":"&amp;MID(I13,3,2)&amp;":"&amp;RIGHT(I13,2)))</f>
        <v xml:space="preserve"> </v>
      </c>
      <c r="K13" s="393"/>
      <c r="L13" s="389" t="str">
        <f>IF(K13=0," ",TIMEVALUE(LEFT(K13,2)&amp;":"&amp;MID(K13,3,2)&amp;":"&amp;RIGHT(K13,2)))</f>
        <v xml:space="preserve"> </v>
      </c>
      <c r="M13" s="337" t="s">
        <v>15</v>
      </c>
    </row>
    <row r="14" spans="1:17" ht="49.9" customHeight="1">
      <c r="B14" s="414" t="s">
        <v>17</v>
      </c>
      <c r="C14" s="132" t="s">
        <v>767</v>
      </c>
      <c r="D14" s="389">
        <f t="shared" ref="D14:D17" si="13">IF(C14=0," ",TIMEVALUE(LEFT(C14,2)&amp;":"&amp;MID(C14,3,2)&amp;":"&amp;RIGHT(C14,2)))</f>
        <v>0.45833333333333331</v>
      </c>
      <c r="E14" s="390"/>
      <c r="F14" s="389" t="str">
        <f t="shared" ref="F14:F17" si="14">IF(E14=0," ",TIMEVALUE(LEFT(E14,2)&amp;":"&amp;MID(E14,3,2)&amp;":"&amp;RIGHT(E14,2)))</f>
        <v xml:space="preserve"> </v>
      </c>
      <c r="G14" s="390"/>
      <c r="H14" s="389" t="str">
        <f t="shared" ref="H14:H17" si="15">IF(G14=0," ",TIMEVALUE(LEFT(G14,2)&amp;":"&amp;MID(G14,3,2)&amp;":"&amp;RIGHT(G14,2)))</f>
        <v xml:space="preserve"> </v>
      </c>
      <c r="I14" s="390"/>
      <c r="J14" s="389" t="str">
        <f t="shared" ref="J14:J17" si="16">IF(I14=0," ",TIMEVALUE(LEFT(I14,2)&amp;":"&amp;MID(I14,3,2)&amp;":"&amp;RIGHT(I14,2)))</f>
        <v xml:space="preserve"> </v>
      </c>
      <c r="K14" s="390"/>
      <c r="L14" s="389" t="str">
        <f t="shared" ref="L14:L17" si="17">IF(K14=0," ",TIMEVALUE(LEFT(K14,2)&amp;":"&amp;MID(K14,3,2)&amp;":"&amp;RIGHT(K14,2)))</f>
        <v xml:space="preserve"> </v>
      </c>
      <c r="M14" s="337"/>
      <c r="Q14" s="247"/>
    </row>
    <row r="15" spans="1:17" ht="49.9" customHeight="1">
      <c r="B15" s="414" t="s">
        <v>18</v>
      </c>
      <c r="C15" s="132" t="s">
        <v>768</v>
      </c>
      <c r="D15" s="389">
        <f t="shared" si="13"/>
        <v>0.46539351851851851</v>
      </c>
      <c r="E15" s="390"/>
      <c r="F15" s="389" t="str">
        <f t="shared" si="14"/>
        <v xml:space="preserve"> </v>
      </c>
      <c r="G15" s="390"/>
      <c r="H15" s="389" t="str">
        <f t="shared" si="15"/>
        <v xml:space="preserve"> </v>
      </c>
      <c r="I15" s="390"/>
      <c r="J15" s="389" t="str">
        <f t="shared" si="16"/>
        <v xml:space="preserve"> </v>
      </c>
      <c r="K15" s="390"/>
      <c r="L15" s="389" t="str">
        <f t="shared" si="17"/>
        <v xml:space="preserve"> </v>
      </c>
      <c r="M15" s="337"/>
    </row>
    <row r="16" spans="1:17" ht="49.9" customHeight="1">
      <c r="B16" s="415" t="s">
        <v>13</v>
      </c>
      <c r="C16" s="133"/>
      <c r="D16" s="439" t="str">
        <f>IF(C17=0," ",$L$2)</f>
        <v>R</v>
      </c>
      <c r="E16" s="439"/>
      <c r="F16" s="439" t="str">
        <f t="shared" ref="F16" si="18">IF(E17=0," ",$L$2)</f>
        <v xml:space="preserve"> </v>
      </c>
      <c r="G16" s="439"/>
      <c r="H16" s="439" t="str">
        <f t="shared" ref="H16" si="19">IF(G17=0," ",$L$2)</f>
        <v xml:space="preserve"> </v>
      </c>
      <c r="I16" s="439"/>
      <c r="J16" s="439" t="str">
        <f t="shared" ref="J16" si="20">IF(I17=0," ",$L$2)</f>
        <v xml:space="preserve"> </v>
      </c>
      <c r="K16" s="439"/>
      <c r="L16" s="439" t="str">
        <f t="shared" ref="L16" si="21">IF(K17=0," ",$L$2)</f>
        <v xml:space="preserve"> </v>
      </c>
      <c r="M16" s="337"/>
    </row>
    <row r="17" spans="1:13" ht="46.5">
      <c r="B17" s="414" t="s">
        <v>19</v>
      </c>
      <c r="C17" s="132" t="s">
        <v>782</v>
      </c>
      <c r="D17" s="389">
        <f t="shared" si="13"/>
        <v>0.47245370370370371</v>
      </c>
      <c r="E17" s="390"/>
      <c r="F17" s="389" t="str">
        <f t="shared" si="14"/>
        <v xml:space="preserve"> </v>
      </c>
      <c r="G17" s="390"/>
      <c r="H17" s="389" t="str">
        <f t="shared" si="15"/>
        <v xml:space="preserve"> </v>
      </c>
      <c r="I17" s="390"/>
      <c r="J17" s="389" t="str">
        <f t="shared" si="16"/>
        <v xml:space="preserve"> </v>
      </c>
      <c r="K17" s="390"/>
      <c r="L17" s="389" t="str">
        <f t="shared" si="17"/>
        <v xml:space="preserve"> </v>
      </c>
      <c r="M17" s="337"/>
    </row>
    <row r="18" spans="1:13" ht="46.5">
      <c r="B18" s="341"/>
      <c r="C18" s="277"/>
      <c r="D18" s="394"/>
      <c r="E18" s="395"/>
      <c r="F18" s="394"/>
      <c r="G18" s="395"/>
      <c r="H18" s="394"/>
      <c r="I18" s="395"/>
      <c r="J18" s="394"/>
      <c r="K18" s="395"/>
      <c r="L18" s="394"/>
      <c r="M18" s="342"/>
    </row>
    <row r="19" spans="1:13" ht="46.5">
      <c r="B19" s="29" t="s">
        <v>21</v>
      </c>
      <c r="C19" s="115"/>
      <c r="D19" s="386"/>
      <c r="E19" s="392"/>
      <c r="F19" s="386"/>
      <c r="G19" s="392"/>
      <c r="H19" s="386"/>
      <c r="I19" s="392"/>
      <c r="J19" s="386"/>
      <c r="K19" s="392"/>
      <c r="L19" s="396"/>
      <c r="M19" s="28"/>
    </row>
    <row r="20" spans="1:13" ht="46.5">
      <c r="A20" t="s">
        <v>911</v>
      </c>
      <c r="B20" s="29"/>
      <c r="C20" s="115"/>
      <c r="D20" s="386"/>
      <c r="E20" s="392"/>
      <c r="F20" s="386"/>
      <c r="G20" s="392"/>
      <c r="H20" s="386"/>
      <c r="I20" s="392"/>
      <c r="J20" s="386"/>
      <c r="K20" s="392"/>
      <c r="L20" s="396"/>
      <c r="M20" s="28"/>
    </row>
    <row r="21" spans="1:13" ht="46.5">
      <c r="B21" s="430">
        <v>100</v>
      </c>
      <c r="C21" s="116"/>
      <c r="D21" s="384">
        <v>56</v>
      </c>
      <c r="E21" s="384"/>
      <c r="F21" s="384"/>
      <c r="G21" s="384"/>
      <c r="H21" s="384"/>
      <c r="I21" s="384"/>
      <c r="J21" s="384"/>
      <c r="K21" s="384"/>
      <c r="L21" s="384"/>
      <c r="M21" s="28"/>
    </row>
    <row r="22" spans="1:13" ht="46.5">
      <c r="B22" s="430">
        <v>101</v>
      </c>
      <c r="C22" s="116"/>
      <c r="D22" s="384">
        <v>50</v>
      </c>
      <c r="E22" s="385"/>
      <c r="F22" s="384"/>
      <c r="G22" s="385"/>
      <c r="H22" s="384"/>
      <c r="I22" s="385"/>
      <c r="J22" s="384"/>
      <c r="K22" s="385"/>
      <c r="L22" s="384"/>
      <c r="M22" s="28"/>
    </row>
    <row r="23" spans="1:13" ht="46.5">
      <c r="B23" s="430">
        <v>200</v>
      </c>
      <c r="C23" s="116"/>
      <c r="D23" s="384">
        <v>55</v>
      </c>
      <c r="E23" s="385"/>
      <c r="F23" s="384"/>
      <c r="G23" s="385"/>
      <c r="H23" s="384"/>
      <c r="I23" s="385"/>
      <c r="J23" s="384"/>
      <c r="K23" s="385"/>
      <c r="L23" s="384"/>
      <c r="M23" s="28"/>
    </row>
    <row r="24" spans="1:13" ht="46.5">
      <c r="B24" s="430">
        <v>201</v>
      </c>
      <c r="C24" s="116"/>
      <c r="D24" s="384">
        <v>70</v>
      </c>
      <c r="E24" s="385"/>
      <c r="F24" s="384"/>
      <c r="G24" s="385"/>
      <c r="H24" s="384"/>
      <c r="I24" s="385"/>
      <c r="J24" s="384"/>
      <c r="K24" s="385"/>
      <c r="L24" s="384"/>
      <c r="M24" s="28"/>
    </row>
    <row r="25" spans="1:13" ht="46.5">
      <c r="B25" s="430">
        <v>308</v>
      </c>
      <c r="C25" s="116"/>
      <c r="D25" s="384">
        <v>0</v>
      </c>
      <c r="E25" s="385"/>
      <c r="F25" s="384"/>
      <c r="G25" s="385"/>
      <c r="H25" s="384"/>
      <c r="I25" s="385"/>
      <c r="J25" s="384"/>
      <c r="K25" s="385"/>
      <c r="L25" s="384"/>
      <c r="M25" s="28"/>
    </row>
    <row r="26" spans="1:13" ht="46.5">
      <c r="B26" s="431" t="s">
        <v>24</v>
      </c>
      <c r="C26" s="117"/>
      <c r="D26" s="384">
        <v>0</v>
      </c>
      <c r="E26" s="385"/>
      <c r="F26" s="384" t="str">
        <f>IF(F8=0," ","0")</f>
        <v xml:space="preserve"> </v>
      </c>
      <c r="G26" s="385"/>
      <c r="H26" s="384" t="str">
        <f>IF(H8=0," ","0")</f>
        <v xml:space="preserve"> </v>
      </c>
      <c r="I26" s="385"/>
      <c r="J26" s="384" t="str">
        <f>IF(J8=0," ","0")</f>
        <v xml:space="preserve"> </v>
      </c>
      <c r="K26" s="385"/>
      <c r="L26" s="384" t="str">
        <f>IF(L8=0," ","0")</f>
        <v xml:space="preserve"> </v>
      </c>
      <c r="M26" s="28"/>
    </row>
    <row r="27" spans="1:13" ht="47.25" thickBot="1">
      <c r="B27" s="432" t="s">
        <v>25</v>
      </c>
      <c r="C27" s="118"/>
      <c r="D27" s="384">
        <v>0</v>
      </c>
      <c r="E27" s="385"/>
      <c r="F27" s="384" t="str">
        <f>IF(F8=0," ","0")</f>
        <v xml:space="preserve"> </v>
      </c>
      <c r="G27" s="385"/>
      <c r="H27" s="384" t="str">
        <f>IF(H8=0," ","0")</f>
        <v xml:space="preserve"> </v>
      </c>
      <c r="I27" s="385"/>
      <c r="J27" s="384" t="str">
        <f>IF(J8=0," ","0")</f>
        <v xml:space="preserve"> </v>
      </c>
      <c r="K27" s="385"/>
      <c r="L27" s="384" t="str">
        <f>IF(L8=0," ","0")</f>
        <v xml:space="preserve"> </v>
      </c>
      <c r="M27" s="28"/>
    </row>
    <row r="28" spans="1:13" ht="48" thickTop="1" thickBot="1">
      <c r="B28" s="433" t="s">
        <v>923</v>
      </c>
      <c r="C28" s="119"/>
      <c r="D28" s="397">
        <f>SUM(D21:D27)</f>
        <v>231</v>
      </c>
      <c r="E28" s="398"/>
      <c r="F28" s="397">
        <f>SUM(F21:F27)</f>
        <v>0</v>
      </c>
      <c r="G28" s="398"/>
      <c r="H28" s="397">
        <f>SUM(H21:H27)</f>
        <v>0</v>
      </c>
      <c r="I28" s="398"/>
      <c r="J28" s="397">
        <f>SUM(J21:J27)</f>
        <v>0</v>
      </c>
      <c r="K28" s="399"/>
      <c r="L28" s="400">
        <f>SUM(L21:L27)</f>
        <v>0</v>
      </c>
      <c r="M28" s="28"/>
    </row>
    <row r="29" spans="1:13" ht="48" thickTop="1" thickBot="1">
      <c r="B29" s="433" t="s">
        <v>924</v>
      </c>
      <c r="C29" s="119"/>
      <c r="D29" s="397">
        <f>D28</f>
        <v>231</v>
      </c>
      <c r="E29" s="398"/>
      <c r="F29" s="397">
        <f>D29+F28</f>
        <v>231</v>
      </c>
      <c r="G29" s="398"/>
      <c r="H29" s="397">
        <f>F29+H28</f>
        <v>231</v>
      </c>
      <c r="I29" s="398"/>
      <c r="J29" s="397">
        <f>J28+H29</f>
        <v>231</v>
      </c>
      <c r="K29" s="399"/>
      <c r="L29" s="400">
        <f>L28+J29</f>
        <v>231</v>
      </c>
      <c r="M29" s="130"/>
    </row>
    <row r="30" spans="1:13" ht="48" thickTop="1" thickBot="1">
      <c r="B30" s="434" t="s">
        <v>925</v>
      </c>
      <c r="C30" s="120"/>
      <c r="D30" s="401"/>
      <c r="E30" s="402"/>
      <c r="F30" s="401"/>
      <c r="G30" s="398"/>
      <c r="H30" s="401"/>
      <c r="I30" s="402"/>
      <c r="J30" s="401"/>
      <c r="K30" s="403"/>
      <c r="L30" s="404"/>
      <c r="M30" s="28"/>
    </row>
    <row r="31" spans="1:13" ht="48" thickTop="1" thickBot="1">
      <c r="B31" s="434" t="s">
        <v>926</v>
      </c>
      <c r="C31" s="120"/>
      <c r="D31" s="401"/>
      <c r="E31" s="402"/>
      <c r="F31" s="401"/>
      <c r="G31" s="402"/>
      <c r="H31" s="401"/>
      <c r="I31" s="402"/>
      <c r="J31" s="401"/>
      <c r="K31" s="403"/>
      <c r="L31" s="404"/>
      <c r="M31" s="131" t="s">
        <v>679</v>
      </c>
    </row>
    <row r="32" spans="1:13" ht="15.75" thickTop="1">
      <c r="B32" s="48"/>
      <c r="J32" s="14"/>
      <c r="K32" s="2" t="s">
        <v>30</v>
      </c>
      <c r="M32" s="28" t="s">
        <v>486</v>
      </c>
    </row>
    <row r="33" spans="2:13">
      <c r="B33" s="48"/>
      <c r="J33" s="49" t="s">
        <v>31</v>
      </c>
      <c r="M33" s="28"/>
    </row>
    <row r="34" spans="2:13" ht="31.5">
      <c r="B34" s="417" t="s">
        <v>32</v>
      </c>
      <c r="C34" s="121"/>
      <c r="D34" t="s">
        <v>33</v>
      </c>
      <c r="M34" s="28"/>
    </row>
    <row r="35" spans="2:13" ht="36">
      <c r="B35" s="435" t="s">
        <v>34</v>
      </c>
      <c r="C35" s="122"/>
      <c r="D35" s="405" t="s">
        <v>55</v>
      </c>
      <c r="E35" s="406"/>
      <c r="F35" s="405"/>
      <c r="G35" s="406"/>
      <c r="H35" s="405"/>
      <c r="I35" s="406"/>
      <c r="J35" s="405"/>
      <c r="K35" s="406"/>
      <c r="L35" s="405"/>
      <c r="M35" s="28"/>
    </row>
    <row r="36" spans="2:13" ht="36">
      <c r="B36" s="435" t="s">
        <v>35</v>
      </c>
      <c r="C36" s="122"/>
      <c r="D36" s="477" t="s">
        <v>1151</v>
      </c>
      <c r="E36" s="406"/>
      <c r="F36" s="405"/>
      <c r="G36" s="406"/>
      <c r="H36" s="405"/>
      <c r="I36" s="406"/>
      <c r="J36" s="405"/>
      <c r="K36" s="406"/>
      <c r="L36" s="405"/>
      <c r="M36" s="53"/>
    </row>
    <row r="37" spans="2:13" ht="36">
      <c r="B37" s="435" t="s">
        <v>36</v>
      </c>
      <c r="C37" s="122"/>
      <c r="D37" s="405" t="s">
        <v>486</v>
      </c>
      <c r="E37" s="406"/>
      <c r="F37" s="405"/>
      <c r="G37" s="406"/>
      <c r="H37" s="405"/>
      <c r="I37" s="406"/>
      <c r="J37" s="405"/>
      <c r="K37" s="406"/>
      <c r="L37" s="405"/>
      <c r="M37" s="53"/>
    </row>
    <row r="38" spans="2:13" ht="36">
      <c r="B38" s="435"/>
      <c r="C38" s="122"/>
      <c r="D38" s="405"/>
      <c r="E38" s="406"/>
      <c r="F38" s="407"/>
      <c r="G38" s="408"/>
      <c r="H38" s="405"/>
      <c r="I38" s="406"/>
      <c r="J38" s="405"/>
      <c r="K38" s="406"/>
      <c r="L38" s="405"/>
      <c r="M38" s="53"/>
    </row>
    <row r="39" spans="2:13" ht="36">
      <c r="B39" s="435" t="s">
        <v>37</v>
      </c>
      <c r="C39" s="122"/>
      <c r="D39" s="405" t="s">
        <v>485</v>
      </c>
      <c r="E39" s="406"/>
      <c r="F39" s="405"/>
      <c r="G39" s="406"/>
      <c r="H39" s="405"/>
      <c r="I39" s="406"/>
      <c r="J39" s="405"/>
      <c r="K39" s="406"/>
      <c r="L39" s="405"/>
      <c r="M39" s="53"/>
    </row>
    <row r="40" spans="2:13" ht="36">
      <c r="B40" s="435" t="s">
        <v>38</v>
      </c>
      <c r="C40" s="122"/>
      <c r="D40" s="405" t="s">
        <v>1089</v>
      </c>
      <c r="E40" s="406"/>
      <c r="F40" s="405"/>
      <c r="G40" s="406"/>
      <c r="H40" s="405"/>
      <c r="I40" s="406"/>
      <c r="J40" s="405"/>
      <c r="K40" s="406"/>
      <c r="L40" s="405"/>
      <c r="M40" s="53"/>
    </row>
    <row r="41" spans="2:13" ht="36">
      <c r="B41" s="435" t="s">
        <v>39</v>
      </c>
      <c r="C41" s="122"/>
      <c r="D41" s="405" t="s">
        <v>1089</v>
      </c>
      <c r="E41" s="406"/>
      <c r="F41" s="405"/>
      <c r="G41" s="406"/>
      <c r="H41" s="405"/>
      <c r="I41" s="406"/>
      <c r="J41" s="405"/>
      <c r="K41" s="406"/>
      <c r="L41" s="405"/>
      <c r="M41" s="53"/>
    </row>
    <row r="42" spans="2:13" ht="21">
      <c r="B42" s="436" t="s">
        <v>40</v>
      </c>
      <c r="C42" s="123"/>
      <c r="D42" s="34"/>
      <c r="E42" s="259"/>
      <c r="H42" s="34"/>
      <c r="I42" s="259"/>
      <c r="J42" s="34"/>
      <c r="K42" s="259"/>
      <c r="L42" s="34"/>
      <c r="M42" s="53"/>
    </row>
    <row r="43" spans="2:13">
      <c r="B43" s="48"/>
      <c r="D43" s="34"/>
      <c r="E43" s="259"/>
      <c r="F43" s="34"/>
      <c r="G43" s="259"/>
      <c r="H43" s="34"/>
      <c r="I43" s="259"/>
      <c r="J43" s="34"/>
      <c r="K43" s="259"/>
      <c r="L43" s="34"/>
      <c r="M43" s="53"/>
    </row>
    <row r="44" spans="2:13" ht="26.25">
      <c r="B44" s="419" t="s">
        <v>41</v>
      </c>
      <c r="C44" s="121"/>
      <c r="D44" s="55"/>
      <c r="E44" s="260"/>
      <c r="F44" s="34"/>
      <c r="G44" s="259"/>
      <c r="H44" s="34"/>
      <c r="I44" s="259"/>
      <c r="J44" s="428" t="s">
        <v>42</v>
      </c>
      <c r="K44" s="260"/>
      <c r="L44" s="34"/>
      <c r="M44" s="53"/>
    </row>
    <row r="45" spans="2:13" ht="28.5">
      <c r="B45" s="419" t="s">
        <v>43</v>
      </c>
      <c r="C45" s="124"/>
      <c r="D45" s="425"/>
      <c r="E45" s="426"/>
      <c r="F45" s="427" t="s">
        <v>44</v>
      </c>
      <c r="G45" s="259"/>
      <c r="H45" s="34">
        <f>M30*8</f>
        <v>0</v>
      </c>
      <c r="I45" s="259"/>
      <c r="J45" s="429" t="s">
        <v>45</v>
      </c>
      <c r="M45" s="53"/>
    </row>
    <row r="46" spans="2:13" ht="28.5">
      <c r="B46" s="419" t="s">
        <v>46</v>
      </c>
      <c r="C46" s="124"/>
      <c r="D46" s="425" t="s">
        <v>47</v>
      </c>
      <c r="E46" s="426"/>
      <c r="F46" s="427" t="s">
        <v>44</v>
      </c>
      <c r="G46" s="259"/>
      <c r="H46" s="34">
        <f>F47*8</f>
        <v>0</v>
      </c>
      <c r="I46" s="259"/>
      <c r="J46" s="429" t="s">
        <v>48</v>
      </c>
      <c r="M46" s="53"/>
    </row>
    <row r="47" spans="2:13" ht="26.25">
      <c r="B47" s="420" t="s">
        <v>49</v>
      </c>
      <c r="D47" s="34"/>
      <c r="E47" s="259"/>
      <c r="F47" s="58"/>
      <c r="G47" s="268"/>
      <c r="H47" s="34"/>
      <c r="I47" s="259"/>
      <c r="J47" s="34"/>
      <c r="K47" s="259"/>
      <c r="L47" s="34"/>
      <c r="M47" s="53"/>
    </row>
    <row r="48" spans="2:13" ht="26.25">
      <c r="B48" s="420"/>
      <c r="D48" s="55"/>
      <c r="E48" s="260"/>
      <c r="F48" s="34"/>
      <c r="G48" s="259"/>
      <c r="H48" s="34"/>
      <c r="I48" s="259"/>
      <c r="J48" s="34"/>
      <c r="K48" s="259"/>
      <c r="L48" s="34"/>
      <c r="M48" s="53"/>
    </row>
    <row r="49" spans="2:13" ht="27" thickBot="1">
      <c r="B49" s="421" t="s">
        <v>50</v>
      </c>
      <c r="C49" s="125"/>
      <c r="D49" s="60"/>
      <c r="E49" s="261"/>
      <c r="F49" s="34"/>
      <c r="G49" s="259"/>
      <c r="H49" s="60"/>
      <c r="I49" s="261"/>
      <c r="J49" s="60"/>
      <c r="K49" s="261"/>
      <c r="L49" s="60"/>
      <c r="M49" s="53"/>
    </row>
    <row r="50" spans="2:13" ht="47.25" thickBot="1">
      <c r="B50" s="422" t="s">
        <v>921</v>
      </c>
      <c r="C50" s="124"/>
      <c r="D50" s="409"/>
      <c r="E50" s="410"/>
      <c r="F50" s="409"/>
      <c r="G50" s="410"/>
      <c r="H50" s="409"/>
      <c r="I50" s="410"/>
      <c r="J50" s="409"/>
      <c r="K50" s="410"/>
      <c r="L50" s="409"/>
      <c r="M50" s="53"/>
    </row>
    <row r="51" spans="2:13" ht="47.25" thickBot="1">
      <c r="B51" s="422" t="s">
        <v>922</v>
      </c>
      <c r="C51" s="124"/>
      <c r="D51" s="409"/>
      <c r="E51" s="410"/>
      <c r="F51" s="409"/>
      <c r="G51" s="410"/>
      <c r="H51" s="409"/>
      <c r="I51" s="410"/>
      <c r="J51" s="409"/>
      <c r="K51" s="410"/>
      <c r="L51" s="409"/>
      <c r="M51" s="53"/>
    </row>
    <row r="52" spans="2:13" ht="26.25">
      <c r="B52" s="423" t="s">
        <v>53</v>
      </c>
      <c r="C52" s="126"/>
      <c r="D52" s="34"/>
      <c r="E52" s="259"/>
      <c r="J52" s="34"/>
      <c r="K52" s="259"/>
      <c r="L52" s="34"/>
      <c r="M52" s="53"/>
    </row>
    <row r="53" spans="2:13" ht="26.25">
      <c r="B53" s="420" t="s">
        <v>54</v>
      </c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36">
      <c r="B54" s="476" t="s">
        <v>1150</v>
      </c>
      <c r="C54" s="127"/>
      <c r="D54" s="34"/>
      <c r="E54" s="259"/>
      <c r="F54" s="34"/>
      <c r="G54" s="34"/>
      <c r="I54"/>
      <c r="K54"/>
      <c r="M54" s="28"/>
    </row>
    <row r="55" spans="2:13" ht="27" thickBot="1">
      <c r="B55" s="424"/>
      <c r="C55" s="68"/>
      <c r="D55" s="68"/>
      <c r="E55" s="264"/>
      <c r="F55" s="68"/>
      <c r="G55" s="475"/>
      <c r="H55" s="68"/>
      <c r="I55" s="68"/>
      <c r="J55" s="68"/>
      <c r="K55" s="68"/>
      <c r="L55" s="68"/>
      <c r="M55" s="326"/>
    </row>
    <row r="56" spans="2:13" ht="15.75" thickTop="1">
      <c r="G56"/>
      <c r="I56"/>
      <c r="K56"/>
    </row>
    <row r="57" spans="2:13">
      <c r="G57"/>
      <c r="I57"/>
      <c r="K57"/>
    </row>
    <row r="58" spans="2:13">
      <c r="G58"/>
      <c r="I58"/>
      <c r="K58"/>
    </row>
    <row r="59" spans="2:13">
      <c r="G59"/>
      <c r="I59"/>
      <c r="K59"/>
    </row>
    <row r="60" spans="2:13">
      <c r="G60"/>
      <c r="I60"/>
      <c r="K60"/>
    </row>
    <row r="61" spans="2:13">
      <c r="G61"/>
      <c r="I61"/>
      <c r="K61"/>
    </row>
    <row r="62" spans="2:13">
      <c r="G62"/>
      <c r="I62"/>
      <c r="K62"/>
    </row>
    <row r="63" spans="2:13">
      <c r="G63"/>
      <c r="I63"/>
      <c r="K63"/>
    </row>
    <row r="64" spans="2:13">
      <c r="G64"/>
      <c r="I64"/>
      <c r="K64"/>
    </row>
    <row r="65" spans="7:11">
      <c r="G65"/>
      <c r="I65"/>
      <c r="K65"/>
    </row>
  </sheetData>
  <mergeCells count="2">
    <mergeCell ref="B1:M1"/>
    <mergeCell ref="H2:J2"/>
  </mergeCells>
  <dataValidations count="8">
    <dataValidation type="list" errorStyle="information" operator="equal" allowBlank="1" showErrorMessage="1" sqref="E35:L35" xr:uid="{00000000-0002-0000-0A00-000000000000}">
      <formula1>"Ted Dunn,Richard Gray,Billy Rueckert, Victor Varney"</formula1>
    </dataValidation>
    <dataValidation type="list" errorStyle="information" operator="equal" allowBlank="1" showErrorMessage="1" sqref="E39:L39" xr:uid="{00000000-0002-0000-0A00-000001000000}">
      <formula1>"Chris R Boli,Jay Horn, Nathan DeWitt"</formula1>
    </dataValidation>
    <dataValidation type="list" errorStyle="information" operator="equal" allowBlank="1" showErrorMessage="1" sqref="D40:L40" xr:uid="{00000000-0002-0000-0A00-000002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41:L41" xr:uid="{00000000-0002-0000-0A00-000003000000}">
      <formula1>"Dennis Winchell, Art Kotz, Harold BoettcherArt Kotz, Rob Grau,Joe Mills,John Morck,Brandt Wilkus,Chris Tilley,Charles Stirewalt,Victor Varney,Nick Conner,Richard Gray,John Tredway,Donald Marshall"</formula1>
    </dataValidation>
    <dataValidation errorStyle="information" allowBlank="1" showInputMessage="1" showErrorMessage="1" sqref="D42:E42" xr:uid="{00000000-0002-0000-0A00-000004000000}"/>
    <dataValidation type="list" errorStyle="information" operator="equal" allowBlank="1" showErrorMessage="1" sqref="E37:L37" xr:uid="{00000000-0002-0000-0A00-000005000000}">
      <formula1>"Donald Marshall,Charles Stirewalt,Chris Tilley,John Tredway,Victor Varney"</formula1>
    </dataValidation>
    <dataValidation type="list" errorStyle="information" operator="equal" allowBlank="1" showErrorMessage="1" sqref="E36:L36" xr:uid="{00000000-0002-0000-0A00-000006000000}">
      <formula1>"Harold Boettcher,Gene Ezzell,Rob Grau,Roger Koss,Gray Lackey,Michael S MacLean,Joe Mills,John F Morck,Ray Albers"</formula1>
    </dataValidation>
    <dataValidation type="list" errorStyle="warning" operator="equal" allowBlank="1" showErrorMessage="1" sqref="D8:L8" xr:uid="{00000000-0002-0000-0A00-000007000000}">
      <formula1>"17,,399,671,1686,1640"</formula1>
    </dataValidation>
  </dataValidations>
  <pageMargins left="0.7" right="0.7" top="0.75" bottom="0.75" header="0.3" footer="0.3"/>
  <pageSetup scale="24" orientation="portrait" horizontalDpi="0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Q56"/>
  <sheetViews>
    <sheetView workbookViewId="0"/>
  </sheetViews>
  <sheetFormatPr defaultRowHeight="15"/>
  <cols>
    <col min="1" max="1" width="3.28515625" customWidth="1"/>
    <col min="2" max="2" width="50.7109375" customWidth="1"/>
    <col min="3" max="3" width="2.28515625" customWidth="1"/>
    <col min="4" max="4" width="50.7109375" customWidth="1"/>
    <col min="5" max="5" width="2.140625" style="14" customWidth="1"/>
    <col min="6" max="6" width="50.7109375" customWidth="1"/>
    <col min="7" max="7" width="2.140625" style="14" customWidth="1"/>
    <col min="8" max="8" width="44.7109375" customWidth="1"/>
    <col min="9" max="9" width="1.7109375" style="14" customWidth="1"/>
    <col min="10" max="10" width="44.140625" customWidth="1"/>
    <col min="11" max="11" width="2.140625" style="14" customWidth="1"/>
    <col min="12" max="12" width="45.28515625" customWidth="1"/>
    <col min="13" max="13" width="44.7109375" customWidth="1"/>
    <col min="14" max="14" width="1.5703125" customWidth="1"/>
    <col min="15" max="15" width="23.28515625" customWidth="1"/>
    <col min="16" max="1030" width="11.7109375" customWidth="1"/>
  </cols>
  <sheetData>
    <row r="1" spans="1:17" ht="55.9" customHeight="1" thickTop="1">
      <c r="B1" s="501" t="s">
        <v>3</v>
      </c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</row>
    <row r="2" spans="1:17" ht="49.9" customHeight="1">
      <c r="B2" s="411" t="s">
        <v>4</v>
      </c>
      <c r="C2" s="110"/>
      <c r="D2" s="239"/>
      <c r="E2" s="250"/>
      <c r="F2" s="6" t="s">
        <v>5</v>
      </c>
      <c r="G2" s="265"/>
      <c r="H2" s="502">
        <v>45227</v>
      </c>
      <c r="I2" s="502"/>
      <c r="J2" s="502"/>
      <c r="K2" s="271"/>
      <c r="L2" s="99" t="s">
        <v>7</v>
      </c>
      <c r="M2" s="8" t="s">
        <v>6</v>
      </c>
    </row>
    <row r="3" spans="1:17" ht="49.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466">
        <f>IF(H2="","",INDEX('2023_Trains'!B7:D59,MATCH(H2,'2023_Trains'!C7:C59,0),1))</f>
        <v>45</v>
      </c>
    </row>
    <row r="4" spans="1:17" ht="49.9" customHeight="1">
      <c r="B4" s="5"/>
      <c r="C4" s="110"/>
      <c r="D4" s="437"/>
      <c r="E4" s="251"/>
      <c r="F4" s="102"/>
      <c r="G4" s="266"/>
      <c r="H4" s="396" t="s">
        <v>1068</v>
      </c>
      <c r="I4" s="270"/>
      <c r="J4" s="246"/>
      <c r="K4" s="273"/>
      <c r="L4" s="35"/>
      <c r="M4" s="108"/>
    </row>
    <row r="5" spans="1:17" ht="49.9" customHeight="1">
      <c r="B5" s="412" t="s">
        <v>917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467" t="s">
        <v>1090</v>
      </c>
    </row>
    <row r="6" spans="1:17" ht="49.9" customHeight="1">
      <c r="A6" s="14"/>
      <c r="B6" s="413" t="s">
        <v>918</v>
      </c>
      <c r="C6" s="112"/>
      <c r="D6" s="381" t="str">
        <f>IF($H$2=0," ",IF(VLOOKUP($H$2,'2023_Trains'!$C$7:$N$63,4)=0," ",VLOOKUP($H$2,'2023_Trains'!$C$7:$N$63,4,FALSE)))</f>
        <v>2:15 pm</v>
      </c>
      <c r="E6" s="382"/>
      <c r="F6" s="381" t="str">
        <f>IF($H$2=0," ",IF(VLOOKUP($H$2,'2023_Trains'!$C$7:$N$63,5)=0," ",VLOOKUP($H$2,'2023_Trains'!$C$7:$N$63,5,FALSE)))</f>
        <v>3:30 pm</v>
      </c>
      <c r="G6" s="382"/>
      <c r="H6" s="381" t="str">
        <f>IF($H$2=0," ",IF(VLOOKUP($H$2,'2023_Trains'!$C$7:$N$63,6)=0," ",VLOOKUP($H$2,'2023_Trains'!$C$7:$N$63,6,FALSE)))</f>
        <v>4:45 pm</v>
      </c>
      <c r="I6" s="382"/>
      <c r="J6" s="381" t="str">
        <f>IF($H$2=0," ",IF(VLOOKUP($H$2,'2023_Trains'!$C$7:$N$63,7)=0," ",VLOOKUP($H$2,'2023_Trains'!$C$7:$N$63,7,FALSE)))</f>
        <v>6:30 pm</v>
      </c>
      <c r="K6" s="382"/>
      <c r="L6" s="381" t="str">
        <f>IF($H$2=0," ",IF(VLOOKUP($H$2,'2023_Trains'!$C$7:$N$63,8)=0," ",VLOOKUP($H$2,'2023_Trains'!$C$7:$N$63,8,FALSE)))</f>
        <v>7:45 pm</v>
      </c>
      <c r="M6" s="457" t="s">
        <v>1028</v>
      </c>
      <c r="N6" s="14"/>
    </row>
    <row r="7" spans="1:17" ht="49.9" customHeight="1">
      <c r="A7" s="14"/>
      <c r="B7" s="18" t="s">
        <v>919</v>
      </c>
      <c r="C7" s="113"/>
      <c r="D7" s="383">
        <f>IF(D6=" "," ",VALUE(D6))</f>
        <v>0.59375</v>
      </c>
      <c r="E7" s="382"/>
      <c r="F7" s="383">
        <f>IF(F6=" "," ",VALUE(F6))</f>
        <v>0.64583333333333337</v>
      </c>
      <c r="G7" s="382"/>
      <c r="H7" s="383">
        <f t="shared" ref="H7:L7" si="0">IF(H6=" "," ",VALUE(H6))</f>
        <v>0.69791666666666663</v>
      </c>
      <c r="I7" s="382"/>
      <c r="J7" s="383">
        <f t="shared" si="0"/>
        <v>0.77083333333333337</v>
      </c>
      <c r="K7" s="382"/>
      <c r="L7" s="383">
        <f t="shared" si="0"/>
        <v>0.82291666666666663</v>
      </c>
      <c r="M7" s="458" t="s">
        <v>1067</v>
      </c>
      <c r="N7" s="14"/>
      <c r="O7" s="282"/>
    </row>
    <row r="8" spans="1:17" ht="49.9" customHeight="1">
      <c r="B8" s="18" t="s">
        <v>920</v>
      </c>
      <c r="C8" s="113"/>
      <c r="D8" s="470" t="s">
        <v>1065</v>
      </c>
      <c r="E8" s="471"/>
      <c r="F8" s="470" t="s">
        <v>1065</v>
      </c>
      <c r="G8" s="471"/>
      <c r="H8" s="470" t="s">
        <v>1065</v>
      </c>
      <c r="I8" s="471"/>
      <c r="J8" s="470" t="s">
        <v>1065</v>
      </c>
      <c r="K8" s="471"/>
      <c r="L8" s="470" t="s">
        <v>1065</v>
      </c>
      <c r="M8" s="461">
        <v>399</v>
      </c>
    </row>
    <row r="9" spans="1:17" ht="49.9" customHeight="1">
      <c r="B9" s="23"/>
      <c r="C9" s="114"/>
      <c r="D9" s="386"/>
      <c r="E9" s="387"/>
      <c r="F9" s="388"/>
      <c r="G9" s="387"/>
      <c r="H9" s="388"/>
      <c r="I9" s="387"/>
      <c r="J9" s="388"/>
      <c r="K9" s="387"/>
      <c r="L9" s="388"/>
      <c r="M9" s="459"/>
    </row>
    <row r="10" spans="1:17" ht="49.9" customHeight="1">
      <c r="B10" s="414" t="s">
        <v>12</v>
      </c>
      <c r="C10" s="132" t="s">
        <v>793</v>
      </c>
      <c r="D10" s="389">
        <f t="shared" ref="D10:F12" si="1">IF(C10=0," ",TIMEVALUE(LEFT(C10,2)&amp;":"&amp;MID(C10,3,2)&amp;":"&amp;RIGHT(C10,2)))</f>
        <v>0.59392361111111114</v>
      </c>
      <c r="E10" s="390" t="s">
        <v>1074</v>
      </c>
      <c r="F10" s="389">
        <f t="shared" si="1"/>
        <v>0.64688657407407402</v>
      </c>
      <c r="G10" s="390" t="s">
        <v>941</v>
      </c>
      <c r="H10" s="389">
        <f t="shared" ref="H10:L17" si="2">IF(G10=0," ",TIMEVALUE(LEFT(G10,2)&amp;":"&amp;MID(G10,3,2)&amp;":"&amp;RIGHT(G10,2)))</f>
        <v>0.69843749999999993</v>
      </c>
      <c r="I10" s="390" t="s">
        <v>1078</v>
      </c>
      <c r="J10" s="389">
        <f t="shared" si="2"/>
        <v>0.77047453703703705</v>
      </c>
      <c r="K10" s="390" t="s">
        <v>1131</v>
      </c>
      <c r="L10" s="389">
        <f t="shared" si="2"/>
        <v>0.82767361111111104</v>
      </c>
      <c r="M10" s="457"/>
    </row>
    <row r="11" spans="1:17" ht="49.9" customHeight="1">
      <c r="B11" s="415" t="s">
        <v>13</v>
      </c>
      <c r="C11" s="248"/>
      <c r="D11" s="439" t="str">
        <f>IF(C12=0," ",$L$2)</f>
        <v>R</v>
      </c>
      <c r="E11" s="439"/>
      <c r="F11" s="439" t="str">
        <f t="shared" ref="F11:H11" si="3">IF(E12=0," ",$L$2)</f>
        <v>R</v>
      </c>
      <c r="G11" s="439"/>
      <c r="H11" s="439" t="str">
        <f t="shared" si="3"/>
        <v>R</v>
      </c>
      <c r="I11" s="439"/>
      <c r="J11" s="439" t="str">
        <f t="shared" ref="J11" si="4">IF(I12=0," ",$L$2)</f>
        <v>R</v>
      </c>
      <c r="K11" s="439"/>
      <c r="L11" s="439" t="str">
        <f t="shared" ref="L11" si="5">IF(K12=0," ",$L$2)</f>
        <v>R</v>
      </c>
      <c r="M11" s="460"/>
      <c r="O11" s="245"/>
    </row>
    <row r="12" spans="1:17" ht="49.9" customHeight="1">
      <c r="B12" s="414" t="s">
        <v>14</v>
      </c>
      <c r="C12" s="132" t="s">
        <v>933</v>
      </c>
      <c r="D12" s="389">
        <f t="shared" si="1"/>
        <v>0.60239583333333335</v>
      </c>
      <c r="E12" s="390" t="s">
        <v>1055</v>
      </c>
      <c r="F12" s="389">
        <f t="shared" ref="F12" si="6">IF(E12=0," ",TIMEVALUE(LEFT(E12,2)&amp;":"&amp;MID(E12,3,2)&amp;":"&amp;RIGHT(E12,2)))</f>
        <v>0.65465277777777775</v>
      </c>
      <c r="G12" s="390" t="s">
        <v>942</v>
      </c>
      <c r="H12" s="389">
        <f t="shared" si="2"/>
        <v>0.70549768518518519</v>
      </c>
      <c r="I12" s="390" t="s">
        <v>1108</v>
      </c>
      <c r="J12" s="389">
        <f t="shared" ref="J12" si="7">IF(I12=0," ",TIMEVALUE(LEFT(I12,2)&amp;":"&amp;MID(I12,3,2)&amp;":"&amp;RIGHT(I12,2)))</f>
        <v>0.77824074074074068</v>
      </c>
      <c r="K12" s="390" t="s">
        <v>1114</v>
      </c>
      <c r="L12" s="389">
        <f t="shared" ref="L12" si="8">IF(K12=0," ",TIMEVALUE(LEFT(K12,2)&amp;":"&amp;MID(K12,3,2)&amp;":"&amp;RIGHT(K12,2)))</f>
        <v>0.83827546296296296</v>
      </c>
      <c r="M12" s="460">
        <v>0.58124999999999993</v>
      </c>
      <c r="O12" s="301"/>
    </row>
    <row r="13" spans="1:17" ht="49.9" customHeight="1">
      <c r="B13" s="414" t="s">
        <v>16</v>
      </c>
      <c r="C13" s="132" t="s">
        <v>1135</v>
      </c>
      <c r="D13" s="389">
        <f>IF(C13=0," ",TIMEVALUE(LEFT(C13,2)&amp;":"&amp;MID(C13,3,2)&amp;":"&amp;RIGHT(C13,2)))</f>
        <v>0.60875000000000001</v>
      </c>
      <c r="E13" s="393" t="s">
        <v>1071</v>
      </c>
      <c r="F13" s="389">
        <f>IF(E13=0," ",TIMEVALUE(LEFT(E13,2)&amp;":"&amp;MID(E13,3,2)&amp;":"&amp;RIGHT(E13,2)))</f>
        <v>0.66171296296296289</v>
      </c>
      <c r="G13" s="393" t="s">
        <v>1137</v>
      </c>
      <c r="H13" s="389">
        <f t="shared" si="2"/>
        <v>0.71256944444444448</v>
      </c>
      <c r="I13" s="393" t="s">
        <v>1109</v>
      </c>
      <c r="J13" s="389">
        <f>IF(I13=0," ",TIMEVALUE(LEFT(I13,2)&amp;":"&amp;MID(I13,3,2)&amp;":"&amp;RIGHT(I13,2)))</f>
        <v>0.78530092592592593</v>
      </c>
      <c r="K13" s="393" t="s">
        <v>1144</v>
      </c>
      <c r="L13" s="389">
        <f>IF(K13=0," ",TIMEVALUE(LEFT(K13,2)&amp;":"&amp;MID(K13,3,2)&amp;":"&amp;RIGHT(K13,2)))</f>
        <v>0.8453356481481481</v>
      </c>
      <c r="M13" s="469"/>
    </row>
    <row r="14" spans="1:17" ht="49.9" customHeight="1">
      <c r="B14" s="414" t="s">
        <v>17</v>
      </c>
      <c r="C14" s="132" t="s">
        <v>854</v>
      </c>
      <c r="D14" s="389">
        <f t="shared" ref="D14:D17" si="9">IF(C14=0," ",TIMEVALUE(LEFT(C14,2)&amp;":"&amp;MID(C14,3,2)&amp;":"&amp;RIGHT(C14,2)))</f>
        <v>0.61228009259259253</v>
      </c>
      <c r="E14" s="390" t="s">
        <v>906</v>
      </c>
      <c r="F14" s="389">
        <f t="shared" ref="F14:F17" si="10">IF(E14=0," ",TIMEVALUE(LEFT(E14,2)&amp;":"&amp;MID(E14,3,2)&amp;":"&amp;RIGHT(E14,2)))</f>
        <v>0.66666666666666663</v>
      </c>
      <c r="G14" s="390" t="s">
        <v>1138</v>
      </c>
      <c r="H14" s="389">
        <f t="shared" si="2"/>
        <v>0.71821759259259255</v>
      </c>
      <c r="I14" s="390" t="s">
        <v>1141</v>
      </c>
      <c r="J14" s="389">
        <f t="shared" ref="J14:J17" si="11">IF(I14=0," ",TIMEVALUE(LEFT(I14,2)&amp;":"&amp;MID(I14,3,2)&amp;":"&amp;RIGHT(I14,2)))</f>
        <v>0.79166666666666663</v>
      </c>
      <c r="K14" s="390" t="s">
        <v>1145</v>
      </c>
      <c r="L14" s="389">
        <f t="shared" ref="L14:L17" si="12">IF(K14=0," ",TIMEVALUE(LEFT(K14,2)&amp;":"&amp;MID(K14,3,2)&amp;":"&amp;RIGHT(K14,2)))</f>
        <v>0.85239583333333335</v>
      </c>
      <c r="M14" s="469"/>
      <c r="Q14" s="247"/>
    </row>
    <row r="15" spans="1:17" ht="49.9" customHeight="1">
      <c r="B15" s="414" t="s">
        <v>18</v>
      </c>
      <c r="C15" s="132" t="s">
        <v>903</v>
      </c>
      <c r="D15" s="389">
        <f t="shared" si="9"/>
        <v>0.62075231481481474</v>
      </c>
      <c r="E15" s="390" t="s">
        <v>1136</v>
      </c>
      <c r="F15" s="389">
        <f t="shared" si="10"/>
        <v>0.67302083333333329</v>
      </c>
      <c r="G15" s="390" t="s">
        <v>1139</v>
      </c>
      <c r="H15" s="389">
        <f t="shared" si="2"/>
        <v>0.72457175925925921</v>
      </c>
      <c r="I15" s="390" t="s">
        <v>1142</v>
      </c>
      <c r="J15" s="389">
        <f t="shared" si="11"/>
        <v>0.79872685185185188</v>
      </c>
      <c r="K15" s="390" t="s">
        <v>1146</v>
      </c>
      <c r="L15" s="389">
        <f t="shared" si="12"/>
        <v>0.85945601851851849</v>
      </c>
      <c r="M15" s="460"/>
    </row>
    <row r="16" spans="1:17" ht="49.9" customHeight="1">
      <c r="B16" s="415" t="s">
        <v>13</v>
      </c>
      <c r="C16" s="133"/>
      <c r="D16" s="439" t="str">
        <f>IF(C17=0," ",$L$2)</f>
        <v>R</v>
      </c>
      <c r="E16" s="439"/>
      <c r="F16" s="439" t="str">
        <f t="shared" ref="F16:H16" si="13">IF(E17=0," ",$L$2)</f>
        <v>R</v>
      </c>
      <c r="G16" s="439"/>
      <c r="H16" s="439" t="str">
        <f t="shared" si="13"/>
        <v>R</v>
      </c>
      <c r="I16" s="439"/>
      <c r="J16" s="439" t="str">
        <f t="shared" ref="J16" si="14">IF(I17=0," ",$L$2)</f>
        <v>R</v>
      </c>
      <c r="K16" s="439"/>
      <c r="L16" s="439" t="str">
        <f t="shared" ref="L16" si="15">IF(K17=0," ",$L$2)</f>
        <v>R</v>
      </c>
      <c r="M16" s="460"/>
    </row>
    <row r="17" spans="1:13" ht="46.5">
      <c r="B17" s="414" t="s">
        <v>19</v>
      </c>
      <c r="C17" s="132" t="s">
        <v>934</v>
      </c>
      <c r="D17" s="389">
        <f t="shared" si="9"/>
        <v>0.62782407407407403</v>
      </c>
      <c r="E17" s="390" t="s">
        <v>1006</v>
      </c>
      <c r="F17" s="389">
        <f t="shared" si="10"/>
        <v>0.68078703703703702</v>
      </c>
      <c r="G17" s="390" t="s">
        <v>1140</v>
      </c>
      <c r="H17" s="389">
        <f t="shared" si="2"/>
        <v>0.73304398148148142</v>
      </c>
      <c r="I17" s="390" t="s">
        <v>1143</v>
      </c>
      <c r="J17" s="389">
        <f t="shared" si="11"/>
        <v>0.80578703703703702</v>
      </c>
      <c r="K17" s="390" t="s">
        <v>1147</v>
      </c>
      <c r="L17" s="389">
        <f t="shared" si="12"/>
        <v>0.86722222222222223</v>
      </c>
      <c r="M17" s="460">
        <v>0.88958333333333339</v>
      </c>
    </row>
    <row r="18" spans="1:13" ht="46.5">
      <c r="B18" s="341"/>
      <c r="C18" s="277"/>
      <c r="D18" s="394"/>
      <c r="E18" s="395"/>
      <c r="F18" s="394"/>
      <c r="G18" s="439"/>
      <c r="H18" s="394"/>
      <c r="I18" s="439"/>
      <c r="J18" s="394"/>
      <c r="K18" s="439"/>
      <c r="L18" s="394"/>
      <c r="M18" s="455"/>
    </row>
    <row r="19" spans="1:13" ht="46.5">
      <c r="B19" s="29" t="s">
        <v>21</v>
      </c>
      <c r="C19" s="115"/>
      <c r="D19" s="386"/>
      <c r="E19" s="392"/>
      <c r="F19" s="386"/>
      <c r="G19" s="390"/>
      <c r="H19" s="386"/>
      <c r="I19" s="390"/>
      <c r="J19" s="386"/>
      <c r="K19" s="390"/>
      <c r="L19" s="396"/>
      <c r="M19" s="456"/>
    </row>
    <row r="20" spans="1:13" ht="46.5">
      <c r="A20" t="s">
        <v>911</v>
      </c>
      <c r="B20" s="29"/>
      <c r="C20" s="115"/>
      <c r="D20" s="386"/>
      <c r="E20" s="392"/>
      <c r="F20" s="386"/>
      <c r="G20" s="393"/>
      <c r="H20" s="386"/>
      <c r="I20" s="393"/>
      <c r="J20" s="386"/>
      <c r="K20" s="393"/>
      <c r="L20" s="396"/>
      <c r="M20" s="28"/>
    </row>
    <row r="21" spans="1:13" ht="46.5">
      <c r="B21" s="430">
        <v>100</v>
      </c>
      <c r="C21" s="116"/>
      <c r="D21" s="384">
        <v>63</v>
      </c>
      <c r="E21" s="384"/>
      <c r="F21" s="384">
        <v>63</v>
      </c>
      <c r="G21" s="390"/>
      <c r="H21" s="384">
        <v>66</v>
      </c>
      <c r="I21" s="390"/>
      <c r="J21" s="384">
        <v>67</v>
      </c>
      <c r="K21" s="390"/>
      <c r="L21" s="384">
        <v>57</v>
      </c>
      <c r="M21" s="28"/>
    </row>
    <row r="22" spans="1:13" ht="46.5">
      <c r="B22" s="430">
        <v>101</v>
      </c>
      <c r="C22" s="116"/>
      <c r="D22" s="384">
        <v>61</v>
      </c>
      <c r="E22" s="385"/>
      <c r="F22" s="384">
        <v>73</v>
      </c>
      <c r="G22" s="390"/>
      <c r="H22" s="384">
        <v>68</v>
      </c>
      <c r="I22" s="390"/>
      <c r="J22" s="384">
        <v>60</v>
      </c>
      <c r="K22" s="390"/>
      <c r="L22" s="384">
        <v>65</v>
      </c>
      <c r="M22" s="28"/>
    </row>
    <row r="23" spans="1:13" ht="46.5">
      <c r="B23" s="430">
        <v>200</v>
      </c>
      <c r="C23" s="116"/>
      <c r="D23" s="384">
        <v>57</v>
      </c>
      <c r="E23" s="385"/>
      <c r="F23" s="384">
        <v>65</v>
      </c>
      <c r="G23" s="439"/>
      <c r="H23" s="384">
        <v>66</v>
      </c>
      <c r="I23" s="439"/>
      <c r="J23" s="384">
        <v>61</v>
      </c>
      <c r="K23" s="439"/>
      <c r="L23" s="384">
        <v>63</v>
      </c>
      <c r="M23" s="28"/>
    </row>
    <row r="24" spans="1:13" ht="46.5">
      <c r="B24" s="430">
        <v>201</v>
      </c>
      <c r="C24" s="116"/>
      <c r="D24" s="384">
        <v>62</v>
      </c>
      <c r="E24" s="385"/>
      <c r="F24" s="384">
        <v>60</v>
      </c>
      <c r="G24" s="385"/>
      <c r="H24" s="384">
        <v>62</v>
      </c>
      <c r="I24" s="385"/>
      <c r="J24" s="384">
        <v>62</v>
      </c>
      <c r="K24" s="385"/>
      <c r="L24" s="384">
        <v>56</v>
      </c>
      <c r="M24" s="28"/>
    </row>
    <row r="25" spans="1:13" ht="46.5">
      <c r="B25" s="430">
        <v>308</v>
      </c>
      <c r="C25" s="116"/>
      <c r="D25" s="384">
        <v>7</v>
      </c>
      <c r="E25" s="385"/>
      <c r="F25" s="384">
        <v>8</v>
      </c>
      <c r="G25" s="385"/>
      <c r="H25" s="384">
        <v>10</v>
      </c>
      <c r="I25" s="385"/>
      <c r="J25" s="384">
        <v>5</v>
      </c>
      <c r="K25" s="385"/>
      <c r="L25" s="384">
        <v>10</v>
      </c>
      <c r="M25" s="28"/>
    </row>
    <row r="26" spans="1:13" ht="46.5">
      <c r="B26" s="431" t="s">
        <v>24</v>
      </c>
      <c r="C26" s="117"/>
      <c r="D26" s="384">
        <v>0</v>
      </c>
      <c r="E26" s="385"/>
      <c r="F26" s="384">
        <v>0</v>
      </c>
      <c r="G26" s="385"/>
      <c r="H26" s="384">
        <v>0</v>
      </c>
      <c r="I26" s="385"/>
      <c r="J26" s="384">
        <v>0</v>
      </c>
      <c r="K26" s="385"/>
      <c r="L26" s="384">
        <v>0</v>
      </c>
      <c r="M26" s="28"/>
    </row>
    <row r="27" spans="1:13" ht="47.25" thickBot="1">
      <c r="B27" s="432">
        <v>302</v>
      </c>
      <c r="C27" s="118"/>
      <c r="D27" s="384">
        <v>6</v>
      </c>
      <c r="E27" s="385"/>
      <c r="F27" s="384">
        <v>7</v>
      </c>
      <c r="G27" s="385"/>
      <c r="H27" s="384">
        <v>8</v>
      </c>
      <c r="I27" s="385"/>
      <c r="J27" s="384">
        <v>8</v>
      </c>
      <c r="K27" s="385"/>
      <c r="L27" s="384">
        <v>7</v>
      </c>
      <c r="M27" s="28"/>
    </row>
    <row r="28" spans="1:13" ht="48" thickTop="1" thickBot="1">
      <c r="B28" s="433" t="s">
        <v>923</v>
      </c>
      <c r="C28" s="119"/>
      <c r="D28" s="397">
        <f>SUM(D21:D27)</f>
        <v>256</v>
      </c>
      <c r="E28" s="398"/>
      <c r="F28" s="397">
        <f>SUM(F21:F27)</f>
        <v>276</v>
      </c>
      <c r="G28" s="398"/>
      <c r="H28" s="397">
        <f>SUM(H21:H27)</f>
        <v>280</v>
      </c>
      <c r="I28" s="398"/>
      <c r="J28" s="397">
        <f>SUM(J21:J27)</f>
        <v>263</v>
      </c>
      <c r="K28" s="399"/>
      <c r="L28" s="400">
        <f>SUM(L21:L27)</f>
        <v>258</v>
      </c>
      <c r="M28" s="28"/>
    </row>
    <row r="29" spans="1:13" ht="48" thickTop="1" thickBot="1">
      <c r="B29" s="433" t="s">
        <v>924</v>
      </c>
      <c r="C29" s="119"/>
      <c r="D29" s="397">
        <f>D28</f>
        <v>256</v>
      </c>
      <c r="E29" s="398"/>
      <c r="F29" s="397">
        <f>D29+F28</f>
        <v>532</v>
      </c>
      <c r="G29" s="398"/>
      <c r="H29" s="397">
        <f>F29+H28</f>
        <v>812</v>
      </c>
      <c r="I29" s="398"/>
      <c r="J29" s="397">
        <f>J28+H29</f>
        <v>1075</v>
      </c>
      <c r="K29" s="399"/>
      <c r="L29" s="400">
        <f>L28+J29</f>
        <v>1333</v>
      </c>
      <c r="M29" s="130"/>
    </row>
    <row r="30" spans="1:13" ht="48" thickTop="1" thickBot="1">
      <c r="B30" s="434" t="s">
        <v>925</v>
      </c>
      <c r="C30" s="120"/>
      <c r="D30" s="401"/>
      <c r="E30" s="402"/>
      <c r="F30" s="401"/>
      <c r="G30" s="398"/>
      <c r="H30" s="401"/>
      <c r="I30" s="402"/>
      <c r="J30" s="401"/>
      <c r="K30" s="403"/>
      <c r="L30" s="404"/>
      <c r="M30" s="28"/>
    </row>
    <row r="31" spans="1:13" ht="48" thickTop="1" thickBot="1">
      <c r="B31" s="434" t="s">
        <v>926</v>
      </c>
      <c r="C31" s="120"/>
      <c r="D31" s="401"/>
      <c r="E31" s="402"/>
      <c r="F31" s="401"/>
      <c r="G31" s="402"/>
      <c r="H31" s="401"/>
      <c r="I31" s="402"/>
      <c r="J31" s="401"/>
      <c r="K31" s="403"/>
      <c r="L31" s="404"/>
      <c r="M31" s="131" t="s">
        <v>679</v>
      </c>
    </row>
    <row r="32" spans="1:13" ht="15.75" thickTop="1">
      <c r="B32" s="48"/>
      <c r="J32" s="14"/>
      <c r="K32" s="2" t="s">
        <v>30</v>
      </c>
      <c r="M32" s="28" t="s">
        <v>56</v>
      </c>
    </row>
    <row r="33" spans="2:16">
      <c r="B33" s="48"/>
      <c r="J33" s="49" t="s">
        <v>31</v>
      </c>
      <c r="M33" s="28"/>
    </row>
    <row r="34" spans="2:16" ht="31.5">
      <c r="B34" s="417" t="s">
        <v>32</v>
      </c>
      <c r="C34" s="121"/>
      <c r="D34" t="s">
        <v>33</v>
      </c>
      <c r="M34" s="28"/>
    </row>
    <row r="35" spans="2:16" ht="36">
      <c r="B35" s="435" t="s">
        <v>34</v>
      </c>
      <c r="C35" s="122"/>
      <c r="D35" s="462" t="s">
        <v>55</v>
      </c>
      <c r="E35" s="406"/>
      <c r="F35" s="462" t="s">
        <v>55</v>
      </c>
      <c r="G35" s="406"/>
      <c r="H35" s="462" t="s">
        <v>55</v>
      </c>
      <c r="I35" s="406"/>
      <c r="J35" s="462" t="s">
        <v>55</v>
      </c>
      <c r="K35" s="406"/>
      <c r="L35" s="462" t="s">
        <v>55</v>
      </c>
      <c r="M35" s="465" t="s">
        <v>55</v>
      </c>
    </row>
    <row r="36" spans="2:16" ht="36">
      <c r="B36" s="435" t="s">
        <v>35</v>
      </c>
      <c r="C36" s="122"/>
      <c r="D36" s="462" t="s">
        <v>1093</v>
      </c>
      <c r="E36" s="406"/>
      <c r="F36" s="462" t="s">
        <v>1093</v>
      </c>
      <c r="G36" s="406"/>
      <c r="H36" s="462" t="s">
        <v>1093</v>
      </c>
      <c r="I36" s="406"/>
      <c r="J36" s="462" t="s">
        <v>1093</v>
      </c>
      <c r="K36" s="406"/>
      <c r="L36" s="462" t="s">
        <v>1093</v>
      </c>
      <c r="M36" s="463" t="s">
        <v>1134</v>
      </c>
    </row>
    <row r="37" spans="2:16" ht="36">
      <c r="B37" s="435" t="s">
        <v>36</v>
      </c>
      <c r="C37" s="122"/>
      <c r="D37" s="462" t="s">
        <v>60</v>
      </c>
      <c r="E37" s="406"/>
      <c r="F37" s="462" t="s">
        <v>60</v>
      </c>
      <c r="G37" s="406"/>
      <c r="H37" s="462" t="s">
        <v>60</v>
      </c>
      <c r="I37" s="406"/>
      <c r="J37" s="462" t="s">
        <v>60</v>
      </c>
      <c r="K37" s="406"/>
      <c r="L37" s="462" t="s">
        <v>60</v>
      </c>
      <c r="M37" s="464" t="s">
        <v>70</v>
      </c>
    </row>
    <row r="38" spans="2:16" ht="36">
      <c r="B38" s="435"/>
      <c r="C38" s="122"/>
      <c r="D38" s="462"/>
      <c r="E38" s="406"/>
      <c r="F38" s="462"/>
      <c r="G38" s="408"/>
      <c r="H38" s="462"/>
      <c r="I38" s="406"/>
      <c r="J38" s="462"/>
      <c r="K38" s="406"/>
      <c r="L38" s="462"/>
      <c r="M38" s="465"/>
    </row>
    <row r="39" spans="2:16" ht="36">
      <c r="B39" s="435" t="s">
        <v>37</v>
      </c>
      <c r="C39" s="122"/>
      <c r="D39" s="462" t="s">
        <v>481</v>
      </c>
      <c r="E39" s="406"/>
      <c r="F39" s="462" t="s">
        <v>481</v>
      </c>
      <c r="G39" s="406"/>
      <c r="H39" s="462" t="s">
        <v>481</v>
      </c>
      <c r="I39" s="406"/>
      <c r="J39" s="462" t="s">
        <v>481</v>
      </c>
      <c r="K39" s="406"/>
      <c r="L39" s="462" t="s">
        <v>481</v>
      </c>
      <c r="M39" s="465" t="s">
        <v>481</v>
      </c>
    </row>
    <row r="40" spans="2:16" ht="36">
      <c r="B40" s="435" t="s">
        <v>38</v>
      </c>
      <c r="C40" s="122"/>
      <c r="D40" s="462" t="s">
        <v>1089</v>
      </c>
      <c r="E40" s="406"/>
      <c r="F40" s="462" t="s">
        <v>1089</v>
      </c>
      <c r="G40" s="406"/>
      <c r="H40" s="462" t="s">
        <v>1089</v>
      </c>
      <c r="I40" s="406"/>
      <c r="J40" s="462" t="s">
        <v>1089</v>
      </c>
      <c r="K40" s="406"/>
      <c r="L40" s="462" t="s">
        <v>1089</v>
      </c>
      <c r="M40" s="465"/>
      <c r="P40" s="324"/>
    </row>
    <row r="41" spans="2:16" ht="36">
      <c r="B41" s="435" t="s">
        <v>39</v>
      </c>
      <c r="C41" s="122"/>
      <c r="D41" s="462"/>
      <c r="E41" s="406"/>
      <c r="F41" s="462"/>
      <c r="G41" s="406"/>
      <c r="H41" s="462"/>
      <c r="I41" s="406"/>
      <c r="J41" s="462"/>
      <c r="K41" s="406"/>
      <c r="L41" s="462"/>
      <c r="M41" s="465"/>
    </row>
    <row r="42" spans="2:16" ht="21">
      <c r="B42" s="436" t="s">
        <v>40</v>
      </c>
      <c r="C42" s="123"/>
      <c r="D42" s="34"/>
      <c r="E42" s="259"/>
      <c r="H42" s="34"/>
      <c r="I42" s="259"/>
      <c r="J42" s="34"/>
      <c r="K42" s="259"/>
      <c r="L42" s="34"/>
      <c r="M42" s="53"/>
    </row>
    <row r="43" spans="2:16">
      <c r="B43" s="48"/>
      <c r="D43" s="34"/>
      <c r="E43" s="259"/>
      <c r="F43" s="34"/>
      <c r="G43" s="259"/>
      <c r="H43" s="34"/>
      <c r="I43" s="259"/>
      <c r="J43" s="34"/>
      <c r="K43" s="259"/>
      <c r="L43" s="34"/>
      <c r="M43" s="53"/>
    </row>
    <row r="44" spans="2:16" ht="26.25">
      <c r="B44" s="419" t="s">
        <v>41</v>
      </c>
      <c r="C44" s="121"/>
      <c r="D44" s="55"/>
      <c r="E44" s="260"/>
      <c r="F44" s="34"/>
      <c r="G44" s="259"/>
      <c r="H44" s="34"/>
      <c r="I44" s="259"/>
      <c r="J44" s="428" t="s">
        <v>42</v>
      </c>
      <c r="K44" s="260"/>
      <c r="L44" s="34"/>
      <c r="M44" s="53"/>
    </row>
    <row r="45" spans="2:16" ht="28.5">
      <c r="B45" s="419" t="s">
        <v>43</v>
      </c>
      <c r="C45" s="124"/>
      <c r="D45" s="425"/>
      <c r="E45" s="426"/>
      <c r="F45" s="427" t="s">
        <v>44</v>
      </c>
      <c r="G45" s="259"/>
      <c r="H45" s="34">
        <f>M30*8</f>
        <v>0</v>
      </c>
      <c r="I45" s="259"/>
      <c r="J45" s="429" t="s">
        <v>45</v>
      </c>
      <c r="M45" s="53"/>
    </row>
    <row r="46" spans="2:16" ht="28.5">
      <c r="B46" s="419" t="s">
        <v>46</v>
      </c>
      <c r="C46" s="124"/>
      <c r="D46" s="425" t="s">
        <v>47</v>
      </c>
      <c r="E46" s="426"/>
      <c r="F46" s="427" t="s">
        <v>44</v>
      </c>
      <c r="G46" s="259"/>
      <c r="H46" s="34">
        <f>F47*8</f>
        <v>0</v>
      </c>
      <c r="I46" s="259"/>
      <c r="J46" s="429" t="s">
        <v>48</v>
      </c>
      <c r="M46" s="53"/>
    </row>
    <row r="47" spans="2:16" ht="26.25">
      <c r="B47" s="420" t="s">
        <v>49</v>
      </c>
      <c r="D47" s="34"/>
      <c r="E47" s="259"/>
      <c r="F47" s="58"/>
      <c r="G47" s="268"/>
      <c r="H47" s="34"/>
      <c r="I47" s="259"/>
      <c r="J47" s="34"/>
      <c r="K47" s="259"/>
      <c r="L47" s="34"/>
      <c r="M47" s="53"/>
    </row>
    <row r="48" spans="2:16" ht="26.25">
      <c r="B48" s="420"/>
      <c r="D48" s="55"/>
      <c r="E48" s="260"/>
      <c r="F48" s="34"/>
      <c r="G48" s="259"/>
      <c r="H48" s="34"/>
      <c r="I48" s="259"/>
      <c r="J48" s="34"/>
      <c r="K48" s="259"/>
      <c r="L48" s="34"/>
      <c r="M48" s="53"/>
    </row>
    <row r="49" spans="2:13" ht="27" thickBot="1">
      <c r="B49" s="421" t="s">
        <v>50</v>
      </c>
      <c r="C49" s="125"/>
      <c r="D49" s="60"/>
      <c r="E49" s="261"/>
      <c r="F49" s="34"/>
      <c r="G49" s="259"/>
      <c r="H49" s="60"/>
      <c r="I49" s="261"/>
      <c r="J49" s="60"/>
      <c r="K49" s="261"/>
      <c r="L49" s="60"/>
      <c r="M49" s="53"/>
    </row>
    <row r="50" spans="2:13" ht="47.25" thickBot="1">
      <c r="B50" s="422" t="s">
        <v>921</v>
      </c>
      <c r="C50" s="124"/>
      <c r="D50" s="409" t="s">
        <v>869</v>
      </c>
      <c r="E50" s="410"/>
      <c r="F50" s="409" t="s">
        <v>869</v>
      </c>
      <c r="G50" s="410"/>
      <c r="H50" s="409" t="s">
        <v>869</v>
      </c>
      <c r="I50" s="410"/>
      <c r="J50" s="409" t="s">
        <v>124</v>
      </c>
      <c r="K50" s="410"/>
      <c r="L50" s="409" t="s">
        <v>124</v>
      </c>
      <c r="M50" s="468" t="s">
        <v>869</v>
      </c>
    </row>
    <row r="51" spans="2:13" ht="47.25" thickBot="1">
      <c r="B51" s="422" t="s">
        <v>922</v>
      </c>
      <c r="C51" s="124"/>
      <c r="D51" s="409">
        <v>85</v>
      </c>
      <c r="E51" s="410"/>
      <c r="F51" s="409">
        <v>83</v>
      </c>
      <c r="G51" s="410"/>
      <c r="H51" s="409">
        <v>90</v>
      </c>
      <c r="I51" s="410"/>
      <c r="J51" s="409">
        <v>70</v>
      </c>
      <c r="K51" s="410"/>
      <c r="L51" s="409">
        <v>66</v>
      </c>
      <c r="M51" s="468">
        <v>80</v>
      </c>
    </row>
    <row r="52" spans="2:13" ht="26.25">
      <c r="B52" s="423" t="s">
        <v>53</v>
      </c>
      <c r="C52" s="126"/>
      <c r="D52" s="34"/>
      <c r="E52" s="259"/>
      <c r="J52" s="34"/>
      <c r="K52" s="259"/>
      <c r="L52" s="34"/>
      <c r="M52" s="53"/>
    </row>
    <row r="53" spans="2:13" ht="26.25">
      <c r="B53" s="420" t="s">
        <v>54</v>
      </c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26.25">
      <c r="B54" s="420"/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 ht="27" thickBot="1">
      <c r="B55" s="424"/>
      <c r="C55" s="68"/>
      <c r="D55" s="68"/>
      <c r="E55" s="264"/>
      <c r="F55" s="68"/>
      <c r="G55" s="264"/>
      <c r="H55" s="68"/>
      <c r="I55" s="264"/>
      <c r="J55" s="68"/>
      <c r="K55" s="264"/>
      <c r="L55" s="68"/>
      <c r="M55" s="98"/>
    </row>
    <row r="56" spans="2:13" ht="15.75" thickTop="1"/>
  </sheetData>
  <mergeCells count="2">
    <mergeCell ref="B1:M1"/>
    <mergeCell ref="H2:J2"/>
  </mergeCells>
  <dataValidations count="8">
    <dataValidation type="list" errorStyle="information" operator="equal" allowBlank="1" showErrorMessage="1" sqref="D35:M35" xr:uid="{00000000-0002-0000-0B00-000000000000}">
      <formula1>"Ted Dunn,Richard Gray,Billy Rueckert, Victor Varney"</formula1>
    </dataValidation>
    <dataValidation type="list" errorStyle="information" operator="equal" allowBlank="1" showErrorMessage="1" sqref="D39:M39" xr:uid="{00000000-0002-0000-0B00-000001000000}">
      <formula1>"Chris R Boli,Jay Horn, Nathan DeWitt"</formula1>
    </dataValidation>
    <dataValidation type="list" errorStyle="information" operator="equal" allowBlank="1" showErrorMessage="1" sqref="D40:L40" xr:uid="{00000000-0002-0000-0B00-000002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41:L41" xr:uid="{00000000-0002-0000-0B00-000003000000}">
      <formula1>"Dennis Winchell, Art Kotz, Harold BoettcherArt Kotz, Rob Grau,Joe Mills,John Morck,Brandt Wilkus,Chris Tilley,Charles Stirewalt,Victor Varney,Nick Conner,Richard Gray,John Tredway,Donald Marshall"</formula1>
    </dataValidation>
    <dataValidation errorStyle="information" allowBlank="1" showInputMessage="1" showErrorMessage="1" sqref="D42:E42" xr:uid="{00000000-0002-0000-0B00-000004000000}"/>
    <dataValidation type="list" errorStyle="information" operator="equal" allowBlank="1" showErrorMessage="1" sqref="D37:L37" xr:uid="{00000000-0002-0000-0B00-000005000000}">
      <formula1>"Donald Marshall,Charles Stirewalt,Chris Tilley,John Tredway,Victor Varney"</formula1>
    </dataValidation>
    <dataValidation type="list" errorStyle="information" operator="equal" allowBlank="1" showErrorMessage="1" sqref="D36:L36" xr:uid="{00000000-0002-0000-0B00-000006000000}">
      <formula1>"Harold Boettcher,Gene Ezzell,Rob Grau,Roger Koss,Gray Lackey,Michael S MacLean,Joe Mills,John F Morck,Ray Albers"</formula1>
    </dataValidation>
    <dataValidation type="list" errorStyle="warning" operator="equal" allowBlank="1" showErrorMessage="1" sqref="D8:L8" xr:uid="{00000000-0002-0000-0B00-000007000000}">
      <formula1>"17,,399,671,1686,1640"</formula1>
    </dataValidation>
  </dataValidations>
  <pageMargins left="0.7" right="0.7" top="0.75" bottom="0.75" header="0.3" footer="0.3"/>
  <pageSetup scale="2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Q56"/>
  <sheetViews>
    <sheetView workbookViewId="0"/>
  </sheetViews>
  <sheetFormatPr defaultRowHeight="15"/>
  <cols>
    <col min="1" max="1" width="3.28515625" customWidth="1"/>
    <col min="2" max="2" width="50.7109375" customWidth="1"/>
    <col min="3" max="3" width="2.28515625" customWidth="1"/>
    <col min="4" max="4" width="50.7109375" customWidth="1"/>
    <col min="5" max="5" width="2.140625" style="14" customWidth="1"/>
    <col min="6" max="6" width="50.7109375" customWidth="1"/>
    <col min="7" max="7" width="2.140625" style="14" customWidth="1"/>
    <col min="8" max="8" width="50.7109375" customWidth="1"/>
    <col min="9" max="9" width="1.7109375" style="14" customWidth="1"/>
    <col min="10" max="10" width="50.7109375" customWidth="1"/>
    <col min="11" max="11" width="2.140625" style="14" customWidth="1"/>
    <col min="12" max="12" width="50.7109375" customWidth="1"/>
    <col min="13" max="13" width="20.7109375" customWidth="1"/>
    <col min="14" max="14" width="1.5703125" customWidth="1"/>
    <col min="15" max="15" width="23.28515625" customWidth="1"/>
    <col min="16" max="1030" width="11.7109375" customWidth="1"/>
  </cols>
  <sheetData>
    <row r="1" spans="1:17" ht="55.9" customHeight="1" thickTop="1">
      <c r="B1" s="501" t="s">
        <v>3</v>
      </c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</row>
    <row r="2" spans="1:17" ht="49.9" customHeight="1">
      <c r="B2" s="411" t="s">
        <v>4</v>
      </c>
      <c r="C2" s="110"/>
      <c r="D2" s="239"/>
      <c r="E2" s="250"/>
      <c r="F2" s="6" t="s">
        <v>5</v>
      </c>
      <c r="G2" s="265"/>
      <c r="H2" s="502">
        <v>45226</v>
      </c>
      <c r="I2" s="502"/>
      <c r="J2" s="502"/>
      <c r="K2" s="271"/>
      <c r="L2" s="99" t="s">
        <v>7</v>
      </c>
      <c r="M2" s="8" t="s">
        <v>6</v>
      </c>
    </row>
    <row r="3" spans="1:17" ht="49.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438">
        <f>IF(H2="","",INDEX('2023_Trains'!B7:D59,MATCH(H2,'2023_Trains'!C7:C59,0),1))</f>
        <v>44</v>
      </c>
    </row>
    <row r="4" spans="1:17" ht="49.9" customHeight="1">
      <c r="B4" s="5"/>
      <c r="C4" s="110"/>
      <c r="D4" s="437"/>
      <c r="E4" s="251"/>
      <c r="F4" s="102"/>
      <c r="G4" s="266"/>
      <c r="H4" s="396" t="s">
        <v>1121</v>
      </c>
      <c r="I4" s="270"/>
      <c r="J4" s="246"/>
      <c r="K4" s="273"/>
      <c r="L4" s="35"/>
      <c r="M4" s="108"/>
    </row>
    <row r="5" spans="1:17" ht="49.9" customHeight="1">
      <c r="B5" s="412" t="s">
        <v>917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49.9" customHeight="1">
      <c r="A6" s="14"/>
      <c r="B6" s="413" t="s">
        <v>918</v>
      </c>
      <c r="C6" s="112"/>
      <c r="D6" s="381" t="str">
        <f>IF($H$2=0," ",IF(VLOOKUP($H$2,'2023_Trains'!$C$7:$N$63,4)=0," ",VLOOKUP($H$2,'2023_Trains'!$C$7:$N$63,4,FALSE)))</f>
        <v>5:00 pm</v>
      </c>
      <c r="E6" s="382"/>
      <c r="F6" s="381" t="str">
        <f>IF($H$2=0," ",IF(VLOOKUP($H$2,'2023_Trains'!$C$7:$N$63,5)=0," ",VLOOKUP($H$2,'2023_Trains'!$C$7:$N$63,5,FALSE)))</f>
        <v>6:30 pm</v>
      </c>
      <c r="G6" s="382"/>
      <c r="H6" s="381" t="str">
        <f>IF($H$2=0," ",IF(VLOOKUP($H$2,'2023_Trains'!$C$7:$N$63,6)=0," ",VLOOKUP($H$2,'2023_Trains'!$C$7:$N$63,6,FALSE)))</f>
        <v>7:45 pm</v>
      </c>
      <c r="I6" s="382"/>
      <c r="J6" s="381" t="str">
        <f>IF($H$2=0," ",IF(VLOOKUP($H$2,'2023_Trains'!$C$7:$N$63,7)=0," ",VLOOKUP($H$2,'2023_Trains'!$C$7:$N$63,7,FALSE)))</f>
        <v xml:space="preserve"> </v>
      </c>
      <c r="K6" s="382"/>
      <c r="L6" s="381">
        <v>0.75</v>
      </c>
      <c r="M6" s="26"/>
      <c r="N6" s="14"/>
    </row>
    <row r="7" spans="1:17" ht="49.9" customHeight="1">
      <c r="A7" s="14"/>
      <c r="B7" s="18" t="s">
        <v>919</v>
      </c>
      <c r="C7" s="113"/>
      <c r="D7" s="383">
        <f>IF(D6=" "," ",VALUE(D6))</f>
        <v>0.70833333333333337</v>
      </c>
      <c r="E7" s="382"/>
      <c r="F7" s="383">
        <f>IF(F6=" "," ",VALUE(F6))</f>
        <v>0.77083333333333337</v>
      </c>
      <c r="G7" s="382"/>
      <c r="H7" s="383">
        <f t="shared" ref="H7:L7" si="0">IF(H6=" "," ",VALUE(H6))</f>
        <v>0.82291666666666663</v>
      </c>
      <c r="I7" s="382"/>
      <c r="J7" s="383" t="str">
        <f t="shared" si="0"/>
        <v xml:space="preserve"> </v>
      </c>
      <c r="K7" s="382"/>
      <c r="L7" s="383">
        <f t="shared" si="0"/>
        <v>0.75</v>
      </c>
      <c r="M7" s="330"/>
      <c r="N7" s="14"/>
      <c r="O7" s="282"/>
    </row>
    <row r="8" spans="1:17" ht="49.9" customHeight="1">
      <c r="B8" s="18" t="s">
        <v>920</v>
      </c>
      <c r="C8" s="113"/>
      <c r="D8" s="384" t="s">
        <v>1065</v>
      </c>
      <c r="E8" s="385"/>
      <c r="F8" s="384" t="s">
        <v>1065</v>
      </c>
      <c r="G8" s="385"/>
      <c r="H8" s="384" t="s">
        <v>1065</v>
      </c>
      <c r="I8" s="385"/>
      <c r="J8" s="384"/>
      <c r="K8" s="385"/>
      <c r="L8" s="384">
        <v>399</v>
      </c>
      <c r="M8" s="20"/>
    </row>
    <row r="9" spans="1:17" ht="49.9" customHeight="1">
      <c r="B9" s="23"/>
      <c r="C9" s="114"/>
      <c r="D9" s="386"/>
      <c r="E9" s="387"/>
      <c r="F9" s="388"/>
      <c r="G9" s="387"/>
      <c r="H9" s="388"/>
      <c r="I9" s="387"/>
      <c r="J9" s="388"/>
      <c r="K9" s="387"/>
      <c r="L9" s="473" t="s">
        <v>1090</v>
      </c>
      <c r="M9" s="20"/>
    </row>
    <row r="10" spans="1:17" ht="49.9" customHeight="1">
      <c r="B10" s="414" t="s">
        <v>12</v>
      </c>
      <c r="C10" s="132" t="s">
        <v>1117</v>
      </c>
      <c r="D10" s="389">
        <f t="shared" ref="D10:F12" si="1">IF(C10=0," ",TIMEVALUE(LEFT(C10,2)&amp;":"&amp;MID(C10,3,2)&amp;":"&amp;RIGHT(C10,2)))</f>
        <v>0.71186342592592589</v>
      </c>
      <c r="E10" s="390" t="s">
        <v>1124</v>
      </c>
      <c r="F10" s="389">
        <f t="shared" si="1"/>
        <v>0.77329861111111109</v>
      </c>
      <c r="G10" s="390" t="s">
        <v>1131</v>
      </c>
      <c r="H10" s="389">
        <f t="shared" ref="H10" si="2">IF(G10=0," ",TIMEVALUE(LEFT(G10,2)&amp;":"&amp;MID(G10,3,2)&amp;":"&amp;RIGHT(G10,2)))</f>
        <v>0.82767361111111104</v>
      </c>
      <c r="I10" s="390"/>
      <c r="J10" s="389" t="str">
        <f t="shared" ref="J10" si="3">IF(I10=0," ",TIMEVALUE(LEFT(I10,2)&amp;":"&amp;MID(I10,3,2)&amp;":"&amp;RIGHT(I10,2)))</f>
        <v xml:space="preserve"> </v>
      </c>
      <c r="K10" s="390" t="s">
        <v>1118</v>
      </c>
      <c r="L10" s="389">
        <f t="shared" ref="L10" si="4">IF(K10=0," ",TIMEVALUE(LEFT(K10,2)&amp;":"&amp;MID(K10,3,2)&amp;":"&amp;RIGHT(K10,2)))</f>
        <v>0.74857638888888889</v>
      </c>
      <c r="M10" s="337"/>
    </row>
    <row r="11" spans="1:17" ht="49.9" customHeight="1">
      <c r="B11" s="415" t="s">
        <v>13</v>
      </c>
      <c r="C11" s="248"/>
      <c r="D11" s="439" t="str">
        <f>IF(C12=0," ",$L$2)</f>
        <v>R</v>
      </c>
      <c r="E11" s="439"/>
      <c r="F11" s="439" t="str">
        <f t="shared" ref="F11" si="5">IF(E12=0," ",$L$2)</f>
        <v>R</v>
      </c>
      <c r="G11" s="439"/>
      <c r="H11" s="439" t="str">
        <f t="shared" ref="H11" si="6">IF(G12=0," ",$L$2)</f>
        <v>R</v>
      </c>
      <c r="I11" s="439"/>
      <c r="J11" s="439" t="str">
        <f t="shared" ref="J11" si="7">IF(I12=0," ",$L$2)</f>
        <v xml:space="preserve"> </v>
      </c>
      <c r="K11" s="439"/>
      <c r="L11" s="439" t="str">
        <f t="shared" ref="L11" si="8">IF(K12=0," ",$L$2)</f>
        <v xml:space="preserve"> </v>
      </c>
      <c r="M11" s="337"/>
      <c r="O11" s="245"/>
    </row>
    <row r="12" spans="1:17" ht="49.9" customHeight="1">
      <c r="B12" s="414" t="s">
        <v>14</v>
      </c>
      <c r="C12" s="132" t="s">
        <v>1119</v>
      </c>
      <c r="D12" s="389">
        <f t="shared" si="1"/>
        <v>0.72739583333333335</v>
      </c>
      <c r="E12" s="390" t="s">
        <v>1126</v>
      </c>
      <c r="F12" s="389">
        <f t="shared" ref="F12" si="9">IF(E12=0," ",TIMEVALUE(LEFT(E12,2)&amp;":"&amp;MID(E12,3,2)&amp;":"&amp;RIGHT(E12,2)))</f>
        <v>0.78035879629629623</v>
      </c>
      <c r="G12" s="390" t="s">
        <v>1132</v>
      </c>
      <c r="H12" s="389">
        <f t="shared" ref="H12" si="10">IF(G12=0," ",TIMEVALUE(LEFT(G12,2)&amp;":"&amp;MID(G12,3,2)&amp;":"&amp;RIGHT(G12,2)))</f>
        <v>0.83474537037037033</v>
      </c>
      <c r="I12" s="390"/>
      <c r="J12" s="389" t="str">
        <f t="shared" ref="J12" si="11">IF(I12=0," ",TIMEVALUE(LEFT(I12,2)&amp;":"&amp;MID(I12,3,2)&amp;":"&amp;RIGHT(I12,2)))</f>
        <v xml:space="preserve"> </v>
      </c>
      <c r="K12" s="390"/>
      <c r="L12" s="389" t="str">
        <f t="shared" ref="L12" si="12">IF(K12=0," ",TIMEVALUE(LEFT(K12,2)&amp;":"&amp;MID(K12,3,2)&amp;":"&amp;RIGHT(K12,2)))</f>
        <v xml:space="preserve"> </v>
      </c>
      <c r="M12" s="337"/>
      <c r="O12" s="301"/>
    </row>
    <row r="13" spans="1:17" ht="49.9" customHeight="1">
      <c r="B13" s="414" t="s">
        <v>16</v>
      </c>
      <c r="C13" s="132" t="s">
        <v>1120</v>
      </c>
      <c r="D13" s="389">
        <f>IF(C13=0," ",TIMEVALUE(LEFT(C13,2)&amp;":"&amp;MID(C13,3,2)&amp;":"&amp;RIGHT(C13,2)))</f>
        <v>0.73375000000000001</v>
      </c>
      <c r="E13" s="393" t="s">
        <v>1127</v>
      </c>
      <c r="F13" s="389">
        <f>IF(E13=0," ",TIMEVALUE(LEFT(E13,2)&amp;":"&amp;MID(E13,3,2)&amp;":"&amp;RIGHT(E13,2)))</f>
        <v>0.78812499999999996</v>
      </c>
      <c r="G13" s="393" t="s">
        <v>1133</v>
      </c>
      <c r="H13" s="389">
        <f>IF(G13=0," ",TIMEVALUE(LEFT(G13,2)&amp;":"&amp;MID(G13,3,2)&amp;":"&amp;RIGHT(G13,2)))</f>
        <v>0.84180555555555558</v>
      </c>
      <c r="I13" s="393"/>
      <c r="J13" s="389" t="str">
        <f>IF(I13=0," ",TIMEVALUE(LEFT(I13,2)&amp;":"&amp;MID(I13,3,2)&amp;":"&amp;RIGHT(I13,2)))</f>
        <v xml:space="preserve"> </v>
      </c>
      <c r="K13" s="393"/>
      <c r="L13" s="389" t="str">
        <f>IF(K13=0," ",TIMEVALUE(LEFT(K13,2)&amp;":"&amp;MID(K13,3,2)&amp;":"&amp;RIGHT(K13,2)))</f>
        <v xml:space="preserve"> </v>
      </c>
      <c r="M13" s="337" t="s">
        <v>15</v>
      </c>
    </row>
    <row r="14" spans="1:17" ht="49.9" customHeight="1">
      <c r="B14" s="414" t="s">
        <v>17</v>
      </c>
      <c r="C14" s="132" t="s">
        <v>1122</v>
      </c>
      <c r="D14" s="389">
        <f t="shared" ref="D14:D17" si="13">IF(C14=0," ",TIMEVALUE(LEFT(C14,2)&amp;":"&amp;MID(C14,3,2)&amp;":"&amp;RIGHT(C14,2)))</f>
        <v>0.74010416666666667</v>
      </c>
      <c r="E14" s="390" t="s">
        <v>1128</v>
      </c>
      <c r="F14" s="389">
        <f t="shared" ref="F14:F17" si="14">IF(E14=0," ",TIMEVALUE(LEFT(E14,2)&amp;":"&amp;MID(E14,3,2)&amp;":"&amp;RIGHT(E14,2)))</f>
        <v>0.7930787037037037</v>
      </c>
      <c r="G14" s="390" t="s">
        <v>1085</v>
      </c>
      <c r="H14" s="389">
        <f t="shared" ref="H14:H17" si="15">IF(G14=0," ",TIMEVALUE(LEFT(G14,2)&amp;":"&amp;MID(G14,3,2)&amp;":"&amp;RIGHT(G14,2)))</f>
        <v>0.84815972222222225</v>
      </c>
      <c r="I14" s="390"/>
      <c r="J14" s="389" t="str">
        <f t="shared" ref="J14:J17" si="16">IF(I14=0," ",TIMEVALUE(LEFT(I14,2)&amp;":"&amp;MID(I14,3,2)&amp;":"&amp;RIGHT(I14,2)))</f>
        <v xml:space="preserve"> </v>
      </c>
      <c r="K14" s="390"/>
      <c r="L14" s="389" t="str">
        <f>IF(K14=0," ",TIMEVALUE(LEFT(K14,2)&amp;":"&amp;MID(K14,3,2)&amp;":"&amp;RIGHT(K14,2)))</f>
        <v xml:space="preserve"> </v>
      </c>
      <c r="M14" s="337"/>
      <c r="Q14" s="247"/>
    </row>
    <row r="15" spans="1:17" ht="49.9" customHeight="1">
      <c r="B15" s="414" t="s">
        <v>18</v>
      </c>
      <c r="C15" s="132" t="s">
        <v>1122</v>
      </c>
      <c r="D15" s="389">
        <f t="shared" si="13"/>
        <v>0.74010416666666667</v>
      </c>
      <c r="E15" s="390" t="s">
        <v>1129</v>
      </c>
      <c r="F15" s="389">
        <f t="shared" si="14"/>
        <v>0.80013888888888884</v>
      </c>
      <c r="G15" s="390" t="s">
        <v>1115</v>
      </c>
      <c r="H15" s="389">
        <f t="shared" si="15"/>
        <v>0.85592592592592587</v>
      </c>
      <c r="I15" s="390"/>
      <c r="J15" s="389" t="str">
        <f t="shared" si="16"/>
        <v xml:space="preserve"> </v>
      </c>
      <c r="K15" s="390"/>
      <c r="L15" s="389" t="str">
        <f t="shared" ref="L15:L17" si="17">IF(K15=0," ",TIMEVALUE(LEFT(K15,2)&amp;":"&amp;MID(K15,3,2)&amp;":"&amp;RIGHT(K15,2)))</f>
        <v xml:space="preserve"> </v>
      </c>
      <c r="M15" s="337"/>
    </row>
    <row r="16" spans="1:17" ht="49.9" customHeight="1">
      <c r="B16" s="415" t="s">
        <v>13</v>
      </c>
      <c r="C16" s="132" t="s">
        <v>1122</v>
      </c>
      <c r="D16" s="439" t="str">
        <f>IF(C17=0," ",$L$2)</f>
        <v>R</v>
      </c>
      <c r="E16" s="439"/>
      <c r="F16" s="439" t="str">
        <f t="shared" ref="F16" si="18">IF(E17=0," ",$L$2)</f>
        <v>R</v>
      </c>
      <c r="G16" s="439"/>
      <c r="H16" s="439" t="str">
        <f t="shared" ref="H16" si="19">IF(G17=0," ",$L$2)</f>
        <v>R</v>
      </c>
      <c r="I16" s="439"/>
      <c r="J16" s="439" t="str">
        <f t="shared" ref="J16" si="20">IF(I17=0," ",$L$2)</f>
        <v xml:space="preserve"> </v>
      </c>
      <c r="K16" s="439"/>
      <c r="L16" s="439" t="str">
        <f t="shared" ref="L16" si="21">IF(K17=0," ",$L$2)</f>
        <v xml:space="preserve"> </v>
      </c>
      <c r="M16" s="337"/>
    </row>
    <row r="17" spans="1:13" ht="46.5">
      <c r="B17" s="414" t="s">
        <v>19</v>
      </c>
      <c r="C17" s="132" t="s">
        <v>1123</v>
      </c>
      <c r="D17" s="389">
        <f t="shared" si="13"/>
        <v>0.74998842592592585</v>
      </c>
      <c r="E17" s="390" t="s">
        <v>1130</v>
      </c>
      <c r="F17" s="389">
        <f t="shared" si="14"/>
        <v>0.80790509259259258</v>
      </c>
      <c r="G17" s="390" t="s">
        <v>1148</v>
      </c>
      <c r="H17" s="389">
        <f t="shared" si="15"/>
        <v>0.8636921296296296</v>
      </c>
      <c r="I17" s="390"/>
      <c r="J17" s="389" t="str">
        <f t="shared" si="16"/>
        <v xml:space="preserve"> </v>
      </c>
      <c r="K17" s="390"/>
      <c r="L17" s="389" t="str">
        <f t="shared" si="17"/>
        <v xml:space="preserve"> </v>
      </c>
      <c r="M17" s="337"/>
    </row>
    <row r="18" spans="1:13" ht="46.5">
      <c r="B18" s="341"/>
      <c r="C18" s="277"/>
      <c r="D18" s="394"/>
      <c r="E18" s="395"/>
      <c r="F18" s="394"/>
      <c r="G18" s="395"/>
      <c r="H18" s="394"/>
      <c r="I18" s="395"/>
      <c r="J18" s="394"/>
      <c r="K18" s="395"/>
      <c r="L18" s="394"/>
      <c r="M18" s="342"/>
    </row>
    <row r="19" spans="1:13" ht="46.5">
      <c r="B19" s="29" t="s">
        <v>21</v>
      </c>
      <c r="C19" s="115"/>
      <c r="D19" s="386"/>
      <c r="E19" s="392"/>
      <c r="F19" s="386"/>
      <c r="G19" s="392"/>
      <c r="H19" s="386"/>
      <c r="I19" s="392"/>
      <c r="J19" s="386"/>
      <c r="K19" s="392"/>
      <c r="L19" s="396"/>
      <c r="M19" s="28"/>
    </row>
    <row r="20" spans="1:13" ht="46.5">
      <c r="A20" t="s">
        <v>911</v>
      </c>
      <c r="B20" s="29"/>
      <c r="C20" s="115"/>
      <c r="D20" s="386"/>
      <c r="E20" s="392"/>
      <c r="F20" s="386"/>
      <c r="G20" s="392"/>
      <c r="H20" s="386"/>
      <c r="I20" s="392"/>
      <c r="J20" s="386"/>
      <c r="K20" s="392"/>
      <c r="L20" s="396"/>
      <c r="M20" s="28"/>
    </row>
    <row r="21" spans="1:13" ht="46.5">
      <c r="B21" s="430">
        <v>100</v>
      </c>
      <c r="C21" s="116"/>
      <c r="D21" s="384">
        <v>59</v>
      </c>
      <c r="E21" s="384"/>
      <c r="F21" s="384">
        <v>58</v>
      </c>
      <c r="G21" s="384"/>
      <c r="H21" s="384">
        <v>57</v>
      </c>
      <c r="I21" s="384"/>
      <c r="J21" s="384"/>
      <c r="K21" s="384"/>
      <c r="L21" s="384"/>
      <c r="M21" s="28"/>
    </row>
    <row r="22" spans="1:13" ht="46.5">
      <c r="B22" s="430">
        <v>101</v>
      </c>
      <c r="C22" s="116"/>
      <c r="D22" s="384">
        <v>48</v>
      </c>
      <c r="E22" s="385"/>
      <c r="F22" s="384">
        <v>59</v>
      </c>
      <c r="G22" s="385"/>
      <c r="H22" s="384">
        <v>52</v>
      </c>
      <c r="I22" s="385"/>
      <c r="J22" s="384"/>
      <c r="K22" s="385"/>
      <c r="L22" s="384"/>
      <c r="M22" s="28"/>
    </row>
    <row r="23" spans="1:13" ht="46.5">
      <c r="B23" s="430">
        <v>200</v>
      </c>
      <c r="C23" s="116"/>
      <c r="D23" s="384">
        <v>41</v>
      </c>
      <c r="E23" s="385"/>
      <c r="F23" s="384">
        <v>54</v>
      </c>
      <c r="G23" s="385"/>
      <c r="H23" s="384">
        <v>64</v>
      </c>
      <c r="I23" s="385"/>
      <c r="J23" s="384"/>
      <c r="K23" s="385"/>
      <c r="L23" s="384"/>
      <c r="M23" s="28"/>
    </row>
    <row r="24" spans="1:13" ht="46.5">
      <c r="B24" s="430">
        <v>201</v>
      </c>
      <c r="C24" s="116"/>
      <c r="D24" s="384">
        <v>55</v>
      </c>
      <c r="E24" s="385"/>
      <c r="F24" s="384">
        <v>68</v>
      </c>
      <c r="G24" s="385"/>
      <c r="H24" s="384">
        <v>61</v>
      </c>
      <c r="I24" s="385"/>
      <c r="J24" s="384"/>
      <c r="K24" s="385"/>
      <c r="L24" s="384"/>
      <c r="M24" s="28"/>
    </row>
    <row r="25" spans="1:13" ht="46.5">
      <c r="B25" s="430">
        <v>308</v>
      </c>
      <c r="C25" s="116"/>
      <c r="D25" s="384">
        <v>6</v>
      </c>
      <c r="E25" s="385"/>
      <c r="F25" s="384">
        <v>7</v>
      </c>
      <c r="G25" s="385"/>
      <c r="H25" s="384">
        <v>7</v>
      </c>
      <c r="I25" s="385"/>
      <c r="J25" s="384"/>
      <c r="K25" s="385"/>
      <c r="L25" s="384"/>
      <c r="M25" s="28"/>
    </row>
    <row r="26" spans="1:13" ht="46.5">
      <c r="B26" s="431" t="s">
        <v>24</v>
      </c>
      <c r="C26" s="117"/>
      <c r="D26" s="384">
        <v>0</v>
      </c>
      <c r="E26" s="385"/>
      <c r="F26" s="384">
        <v>0</v>
      </c>
      <c r="G26" s="385"/>
      <c r="H26" s="384" t="str">
        <f>IF(H8=0," ","0")</f>
        <v>0</v>
      </c>
      <c r="I26" s="385"/>
      <c r="J26" s="384" t="str">
        <f>IF(J8=0," ","0")</f>
        <v xml:space="preserve"> </v>
      </c>
      <c r="K26" s="385"/>
      <c r="L26" s="384" t="str">
        <f>IF(L8=0," ","0")</f>
        <v>0</v>
      </c>
      <c r="M26" s="28"/>
    </row>
    <row r="27" spans="1:13" ht="47.25" thickBot="1">
      <c r="B27" s="432" t="s">
        <v>25</v>
      </c>
      <c r="C27" s="118"/>
      <c r="D27" s="384">
        <v>9</v>
      </c>
      <c r="E27" s="385"/>
      <c r="F27" s="384">
        <v>7</v>
      </c>
      <c r="G27" s="385"/>
      <c r="H27" s="384">
        <v>8</v>
      </c>
      <c r="I27" s="385"/>
      <c r="J27" s="384" t="str">
        <f>IF(J8=0," ","0")</f>
        <v xml:space="preserve"> </v>
      </c>
      <c r="K27" s="385"/>
      <c r="L27" s="384" t="str">
        <f>IF(L8=0," ","0")</f>
        <v>0</v>
      </c>
      <c r="M27" s="28"/>
    </row>
    <row r="28" spans="1:13" ht="48" thickTop="1" thickBot="1">
      <c r="B28" s="433" t="s">
        <v>923</v>
      </c>
      <c r="C28" s="119"/>
      <c r="D28" s="397">
        <f>SUM(D21:D27)</f>
        <v>218</v>
      </c>
      <c r="E28" s="398"/>
      <c r="F28" s="397">
        <f>SUM(F21:F27)</f>
        <v>253</v>
      </c>
      <c r="G28" s="398"/>
      <c r="H28" s="397">
        <f>SUM(H21:H27)</f>
        <v>249</v>
      </c>
      <c r="I28" s="398"/>
      <c r="J28" s="397">
        <f>SUM(J21:J27)</f>
        <v>0</v>
      </c>
      <c r="K28" s="399"/>
      <c r="L28" s="400">
        <f>SUM(L21:L27)</f>
        <v>0</v>
      </c>
      <c r="M28" s="28"/>
    </row>
    <row r="29" spans="1:13" ht="48" thickTop="1" thickBot="1">
      <c r="B29" s="433" t="s">
        <v>924</v>
      </c>
      <c r="C29" s="119"/>
      <c r="D29" s="397">
        <f>D28</f>
        <v>218</v>
      </c>
      <c r="E29" s="398"/>
      <c r="F29" s="397">
        <f>D29+F28</f>
        <v>471</v>
      </c>
      <c r="G29" s="398"/>
      <c r="H29" s="397">
        <f>F29+H28</f>
        <v>720</v>
      </c>
      <c r="I29" s="398"/>
      <c r="J29" s="397">
        <f>J28+H29</f>
        <v>720</v>
      </c>
      <c r="K29" s="399"/>
      <c r="L29" s="400">
        <f>L28+J29</f>
        <v>720</v>
      </c>
      <c r="M29" s="130"/>
    </row>
    <row r="30" spans="1:13" ht="48" thickTop="1" thickBot="1">
      <c r="B30" s="434" t="s">
        <v>925</v>
      </c>
      <c r="C30" s="120"/>
      <c r="D30" s="401"/>
      <c r="E30" s="402"/>
      <c r="F30" s="401"/>
      <c r="G30" s="398"/>
      <c r="H30" s="401"/>
      <c r="I30" s="402"/>
      <c r="J30" s="401"/>
      <c r="K30" s="403"/>
      <c r="L30" s="404"/>
      <c r="M30" s="28"/>
    </row>
    <row r="31" spans="1:13" ht="48" thickTop="1" thickBot="1">
      <c r="B31" s="434" t="s">
        <v>926</v>
      </c>
      <c r="C31" s="120"/>
      <c r="D31" s="401"/>
      <c r="E31" s="402"/>
      <c r="F31" s="401"/>
      <c r="G31" s="402"/>
      <c r="H31" s="401"/>
      <c r="I31" s="402"/>
      <c r="J31" s="401"/>
      <c r="K31" s="403"/>
      <c r="L31" s="404"/>
      <c r="M31" s="131" t="s">
        <v>679</v>
      </c>
    </row>
    <row r="32" spans="1:13" ht="15.75" thickTop="1">
      <c r="B32" s="48"/>
      <c r="J32" s="14"/>
      <c r="K32" s="2" t="s">
        <v>30</v>
      </c>
      <c r="M32" s="28" t="s">
        <v>486</v>
      </c>
    </row>
    <row r="33" spans="2:13">
      <c r="B33" s="48"/>
      <c r="J33" s="49" t="s">
        <v>31</v>
      </c>
      <c r="M33" s="28"/>
    </row>
    <row r="34" spans="2:13" ht="31.5">
      <c r="B34" s="417" t="s">
        <v>32</v>
      </c>
      <c r="C34" s="121"/>
      <c r="D34" t="s">
        <v>33</v>
      </c>
      <c r="M34" s="28"/>
    </row>
    <row r="35" spans="2:13" ht="36">
      <c r="B35" s="435" t="s">
        <v>34</v>
      </c>
      <c r="C35" s="122"/>
      <c r="D35" s="405" t="s">
        <v>55</v>
      </c>
      <c r="E35" s="406"/>
      <c r="F35" s="405" t="s">
        <v>55</v>
      </c>
      <c r="G35" s="406"/>
      <c r="H35" s="405" t="s">
        <v>55</v>
      </c>
      <c r="I35" s="406"/>
      <c r="J35" s="405"/>
      <c r="K35" s="406"/>
      <c r="L35" s="405" t="s">
        <v>55</v>
      </c>
      <c r="M35" s="28"/>
    </row>
    <row r="36" spans="2:13" ht="36">
      <c r="B36" s="435" t="s">
        <v>35</v>
      </c>
      <c r="C36" s="122"/>
      <c r="D36" s="472" t="s">
        <v>1116</v>
      </c>
      <c r="E36" s="406"/>
      <c r="F36" s="472" t="s">
        <v>1116</v>
      </c>
      <c r="G36" s="406"/>
      <c r="H36" s="472" t="s">
        <v>1116</v>
      </c>
      <c r="I36" s="406"/>
      <c r="J36" s="405"/>
      <c r="K36" s="406"/>
      <c r="L36" s="405" t="s">
        <v>328</v>
      </c>
      <c r="M36" s="53"/>
    </row>
    <row r="37" spans="2:13" ht="36">
      <c r="B37" s="435" t="s">
        <v>36</v>
      </c>
      <c r="C37" s="122"/>
      <c r="D37" s="440" t="s">
        <v>60</v>
      </c>
      <c r="E37" s="406"/>
      <c r="F37" s="440" t="s">
        <v>60</v>
      </c>
      <c r="G37" s="406"/>
      <c r="H37" s="440" t="s">
        <v>60</v>
      </c>
      <c r="I37" s="406"/>
      <c r="J37" s="405"/>
      <c r="K37" s="406"/>
      <c r="L37" s="440" t="s">
        <v>772</v>
      </c>
      <c r="M37" s="53"/>
    </row>
    <row r="38" spans="2:13" ht="36">
      <c r="B38" s="435"/>
      <c r="C38" s="122"/>
      <c r="D38" s="405"/>
      <c r="E38" s="406"/>
      <c r="F38" s="405"/>
      <c r="G38" s="408"/>
      <c r="H38" s="405"/>
      <c r="I38" s="406"/>
      <c r="J38" s="405"/>
      <c r="K38" s="406"/>
      <c r="L38" s="405"/>
      <c r="M38" s="53"/>
    </row>
    <row r="39" spans="2:13" ht="36">
      <c r="B39" s="435" t="s">
        <v>37</v>
      </c>
      <c r="C39" s="122"/>
      <c r="D39" s="405" t="s">
        <v>481</v>
      </c>
      <c r="E39" s="406"/>
      <c r="F39" s="405" t="s">
        <v>481</v>
      </c>
      <c r="G39" s="406"/>
      <c r="H39" s="405" t="s">
        <v>67</v>
      </c>
      <c r="I39" s="406"/>
      <c r="J39" s="405"/>
      <c r="K39" s="406"/>
      <c r="L39" s="405" t="s">
        <v>481</v>
      </c>
      <c r="M39" s="53"/>
    </row>
    <row r="40" spans="2:13" ht="36">
      <c r="B40" s="435" t="s">
        <v>38</v>
      </c>
      <c r="C40" s="122"/>
      <c r="D40" s="405" t="s">
        <v>1089</v>
      </c>
      <c r="E40" s="406"/>
      <c r="F40" s="405" t="s">
        <v>1089</v>
      </c>
      <c r="G40" s="406"/>
      <c r="H40" s="405" t="s">
        <v>1089</v>
      </c>
      <c r="I40" s="406"/>
      <c r="J40" s="405"/>
      <c r="K40" s="406"/>
      <c r="L40" s="405" t="s">
        <v>1089</v>
      </c>
      <c r="M40" s="53"/>
    </row>
    <row r="41" spans="2:13" ht="36">
      <c r="B41" s="435" t="s">
        <v>39</v>
      </c>
      <c r="C41" s="122"/>
      <c r="D41" s="405" t="s">
        <v>1089</v>
      </c>
      <c r="E41" s="406"/>
      <c r="F41" s="405" t="s">
        <v>1089</v>
      </c>
      <c r="G41" s="406"/>
      <c r="H41" s="405" t="s">
        <v>1089</v>
      </c>
      <c r="I41" s="406"/>
      <c r="J41" s="405"/>
      <c r="K41" s="406"/>
      <c r="L41" s="405" t="s">
        <v>772</v>
      </c>
      <c r="M41" s="53"/>
    </row>
    <row r="42" spans="2:13" ht="21">
      <c r="B42" s="436" t="s">
        <v>40</v>
      </c>
      <c r="C42" s="123"/>
      <c r="D42" s="34"/>
      <c r="E42" s="259"/>
      <c r="H42" s="34"/>
      <c r="I42" s="259"/>
      <c r="J42" s="34"/>
      <c r="K42" s="259"/>
      <c r="L42" s="34"/>
      <c r="M42" s="53"/>
    </row>
    <row r="43" spans="2:13">
      <c r="B43" s="48"/>
      <c r="D43" s="34"/>
      <c r="E43" s="259"/>
      <c r="F43" s="34"/>
      <c r="G43" s="259"/>
      <c r="H43" s="34"/>
      <c r="I43" s="259"/>
      <c r="J43" s="34"/>
      <c r="K43" s="259"/>
      <c r="L43" s="34"/>
      <c r="M43" s="53"/>
    </row>
    <row r="44" spans="2:13" ht="26.25">
      <c r="B44" s="419" t="s">
        <v>41</v>
      </c>
      <c r="C44" s="121"/>
      <c r="D44" s="55"/>
      <c r="E44" s="260"/>
      <c r="F44" s="34"/>
      <c r="G44" s="259"/>
      <c r="H44" s="34"/>
      <c r="I44" s="259"/>
      <c r="J44" s="428" t="s">
        <v>42</v>
      </c>
      <c r="K44" s="260"/>
      <c r="L44" s="34"/>
      <c r="M44" s="53"/>
    </row>
    <row r="45" spans="2:13" ht="28.5">
      <c r="B45" s="419" t="s">
        <v>43</v>
      </c>
      <c r="C45" s="124"/>
      <c r="D45" s="425"/>
      <c r="E45" s="426"/>
      <c r="F45" s="427" t="s">
        <v>44</v>
      </c>
      <c r="G45" s="259"/>
      <c r="H45" s="34">
        <f>M30*8</f>
        <v>0</v>
      </c>
      <c r="I45" s="259"/>
      <c r="J45" s="429" t="s">
        <v>45</v>
      </c>
      <c r="M45" s="53"/>
    </row>
    <row r="46" spans="2:13" ht="28.5">
      <c r="B46" s="419" t="s">
        <v>46</v>
      </c>
      <c r="C46" s="124"/>
      <c r="D46" s="425" t="s">
        <v>47</v>
      </c>
      <c r="E46" s="426"/>
      <c r="F46" s="427" t="s">
        <v>44</v>
      </c>
      <c r="G46" s="259"/>
      <c r="H46" s="34">
        <f>F47*8</f>
        <v>0</v>
      </c>
      <c r="I46" s="259"/>
      <c r="J46" s="429" t="s">
        <v>48</v>
      </c>
      <c r="M46" s="53"/>
    </row>
    <row r="47" spans="2:13" ht="26.25">
      <c r="B47" s="420" t="s">
        <v>49</v>
      </c>
      <c r="D47" s="34"/>
      <c r="E47" s="259"/>
      <c r="F47" s="58"/>
      <c r="G47" s="268"/>
      <c r="H47" s="34"/>
      <c r="I47" s="259"/>
      <c r="J47" s="34"/>
      <c r="K47" s="259"/>
      <c r="L47" s="34"/>
      <c r="M47" s="53"/>
    </row>
    <row r="48" spans="2:13" ht="26.25">
      <c r="B48" s="420"/>
      <c r="D48" s="55"/>
      <c r="E48" s="260"/>
      <c r="F48" s="34"/>
      <c r="G48" s="259"/>
      <c r="H48" s="34"/>
      <c r="I48" s="259"/>
      <c r="J48" s="34"/>
      <c r="K48" s="259"/>
      <c r="L48" s="34"/>
      <c r="M48" s="53"/>
    </row>
    <row r="49" spans="2:13" ht="27" thickBot="1">
      <c r="B49" s="421" t="s">
        <v>50</v>
      </c>
      <c r="C49" s="125"/>
      <c r="D49" s="60"/>
      <c r="E49" s="261"/>
      <c r="F49" s="34"/>
      <c r="G49" s="259"/>
      <c r="H49" s="60"/>
      <c r="I49" s="261"/>
      <c r="J49" s="60"/>
      <c r="K49" s="261"/>
      <c r="L49" s="60"/>
      <c r="M49" s="53"/>
    </row>
    <row r="50" spans="2:13" ht="47.25" thickBot="1">
      <c r="B50" s="422" t="s">
        <v>921</v>
      </c>
      <c r="C50" s="124"/>
      <c r="D50" s="409" t="s">
        <v>134</v>
      </c>
      <c r="E50" s="410"/>
      <c r="F50" s="409" t="s">
        <v>1125</v>
      </c>
      <c r="G50" s="410"/>
      <c r="H50" s="409" t="s">
        <v>124</v>
      </c>
      <c r="I50" s="410"/>
      <c r="J50" s="409"/>
      <c r="K50" s="410"/>
      <c r="L50" s="409"/>
      <c r="M50" s="53"/>
    </row>
    <row r="51" spans="2:13" ht="47.25" thickBot="1">
      <c r="B51" s="422" t="s">
        <v>922</v>
      </c>
      <c r="C51" s="124"/>
      <c r="D51" s="409">
        <v>84</v>
      </c>
      <c r="E51" s="410"/>
      <c r="F51" s="409">
        <v>67</v>
      </c>
      <c r="G51" s="410"/>
      <c r="H51" s="409">
        <v>63</v>
      </c>
      <c r="I51" s="410"/>
      <c r="J51" s="409"/>
      <c r="K51" s="410"/>
      <c r="L51" s="409"/>
      <c r="M51" s="53"/>
    </row>
    <row r="52" spans="2:13" ht="26.25">
      <c r="B52" s="423" t="s">
        <v>53</v>
      </c>
      <c r="C52" s="126"/>
      <c r="D52" s="34"/>
      <c r="E52" s="259"/>
      <c r="J52" s="34"/>
      <c r="K52" s="259"/>
      <c r="L52" s="34"/>
      <c r="M52" s="53"/>
    </row>
    <row r="53" spans="2:13" ht="26.25">
      <c r="B53" s="420" t="s">
        <v>54</v>
      </c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26.25">
      <c r="B54" s="420"/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 ht="27" thickBot="1">
      <c r="B55" s="424"/>
      <c r="C55" s="68"/>
      <c r="D55" s="68"/>
      <c r="E55" s="264"/>
      <c r="F55" s="68"/>
      <c r="G55" s="264"/>
      <c r="H55" s="68"/>
      <c r="I55" s="264"/>
      <c r="J55" s="68"/>
      <c r="K55" s="264"/>
      <c r="L55" s="68"/>
      <c r="M55" s="98"/>
    </row>
    <row r="56" spans="2:13" ht="15.75" thickTop="1"/>
  </sheetData>
  <mergeCells count="2">
    <mergeCell ref="B1:M1"/>
    <mergeCell ref="H2:J2"/>
  </mergeCells>
  <dataValidations disablePrompts="1" count="8">
    <dataValidation type="list" errorStyle="information" operator="equal" allowBlank="1" showErrorMessage="1" sqref="D35:L35" xr:uid="{00000000-0002-0000-0C00-000000000000}">
      <formula1>"Ted Dunn,Richard Gray,Billy Rueckert, Victor Varney"</formula1>
    </dataValidation>
    <dataValidation type="list" errorStyle="information" operator="equal" allowBlank="1" showErrorMessage="1" sqref="D39:L39" xr:uid="{00000000-0002-0000-0C00-000001000000}">
      <formula1>"Chris R Boli,Jay Horn, Nathan DeWitt"</formula1>
    </dataValidation>
    <dataValidation type="list" errorStyle="information" operator="equal" allowBlank="1" showErrorMessage="1" sqref="D40:L40" xr:uid="{00000000-0002-0000-0C00-000002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41:L41" xr:uid="{00000000-0002-0000-0C00-000003000000}">
      <formula1>"Dennis Winchell, Art Kotz, Harold BoettcherArt Kotz, Rob Grau,Joe Mills,John Morck,Brandt Wilkus,Chris Tilley,Charles Stirewalt,Victor Varney,Nick Conner,Richard Gray,John Tredway,Donald Marshall"</formula1>
    </dataValidation>
    <dataValidation errorStyle="information" allowBlank="1" showInputMessage="1" showErrorMessage="1" sqref="D42:E42" xr:uid="{00000000-0002-0000-0C00-000004000000}"/>
    <dataValidation type="list" errorStyle="information" operator="equal" allowBlank="1" showErrorMessage="1" sqref="E37 G37 I37:K37" xr:uid="{00000000-0002-0000-0C00-000005000000}">
      <formula1>"Donald Marshall,Charles Stirewalt,Chris Tilley,John Tredway,Victor Varney"</formula1>
    </dataValidation>
    <dataValidation type="list" errorStyle="information" operator="equal" allowBlank="1" showErrorMessage="1" sqref="D36:L36" xr:uid="{00000000-0002-0000-0C00-000006000000}">
      <formula1>"Harold Boettcher,Gene Ezzell,Rob Grau,Roger Koss,Gray Lackey,Michael S MacLean,Joe Mills,John F Morck,Ray Albers"</formula1>
    </dataValidation>
    <dataValidation type="list" errorStyle="warning" operator="equal" allowBlank="1" showErrorMessage="1" sqref="D8:L8" xr:uid="{00000000-0002-0000-0C00-000007000000}">
      <formula1>"17,,399,671,1686,1640"</formula1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Q56"/>
  <sheetViews>
    <sheetView workbookViewId="0"/>
  </sheetViews>
  <sheetFormatPr defaultRowHeight="15"/>
  <cols>
    <col min="1" max="1" width="3.28515625" customWidth="1"/>
    <col min="2" max="2" width="50.7109375" customWidth="1"/>
    <col min="3" max="3" width="2.28515625" customWidth="1"/>
    <col min="4" max="4" width="50.7109375" customWidth="1"/>
    <col min="5" max="5" width="2.140625" style="14" customWidth="1"/>
    <col min="6" max="6" width="50.7109375" customWidth="1"/>
    <col min="7" max="7" width="2.140625" style="14" customWidth="1"/>
    <col min="8" max="8" width="44.7109375" customWidth="1"/>
    <col min="9" max="9" width="1.7109375" style="14" customWidth="1"/>
    <col min="10" max="10" width="44.140625" customWidth="1"/>
    <col min="11" max="11" width="2.140625" style="14" customWidth="1"/>
    <col min="12" max="12" width="45.28515625" customWidth="1"/>
    <col min="13" max="13" width="44.7109375" customWidth="1"/>
    <col min="14" max="14" width="1.5703125" customWidth="1"/>
    <col min="15" max="15" width="23.28515625" customWidth="1"/>
    <col min="16" max="1030" width="11.7109375" customWidth="1"/>
  </cols>
  <sheetData>
    <row r="1" spans="1:17" ht="55.9" customHeight="1" thickTop="1">
      <c r="B1" s="501" t="s">
        <v>3</v>
      </c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</row>
    <row r="2" spans="1:17" ht="49.9" customHeight="1">
      <c r="B2" s="411" t="s">
        <v>4</v>
      </c>
      <c r="C2" s="110"/>
      <c r="D2" s="239"/>
      <c r="E2" s="250"/>
      <c r="F2" s="6" t="s">
        <v>5</v>
      </c>
      <c r="G2" s="265"/>
      <c r="H2" s="502">
        <v>45220</v>
      </c>
      <c r="I2" s="502"/>
      <c r="J2" s="502"/>
      <c r="K2" s="271"/>
      <c r="L2" s="99" t="s">
        <v>7</v>
      </c>
      <c r="M2" s="8" t="s">
        <v>6</v>
      </c>
    </row>
    <row r="3" spans="1:17" ht="49.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466">
        <f>IF(H2="","",INDEX('2023_Trains'!B7:D59,MATCH(H2,'2023_Trains'!C7:C59,0),1))</f>
        <v>43</v>
      </c>
    </row>
    <row r="4" spans="1:17" ht="49.9" customHeight="1">
      <c r="B4" s="5"/>
      <c r="C4" s="110"/>
      <c r="D4" s="437"/>
      <c r="E4" s="251"/>
      <c r="F4" s="102"/>
      <c r="G4" s="266"/>
      <c r="H4" s="396" t="s">
        <v>1068</v>
      </c>
      <c r="I4" s="270"/>
      <c r="J4" s="246"/>
      <c r="K4" s="273"/>
      <c r="L4" s="35"/>
      <c r="M4" s="108"/>
    </row>
    <row r="5" spans="1:17" ht="49.9" customHeight="1">
      <c r="B5" s="412" t="s">
        <v>917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467" t="s">
        <v>1090</v>
      </c>
    </row>
    <row r="6" spans="1:17" ht="49.9" customHeight="1">
      <c r="A6" s="14"/>
      <c r="B6" s="413" t="s">
        <v>918</v>
      </c>
      <c r="C6" s="112"/>
      <c r="D6" s="381" t="str">
        <f>IF($H$2=0," ",IF(VLOOKUP($H$2,'2023_Trains'!$C$7:$N$63,4)=0," ",VLOOKUP($H$2,'2023_Trains'!$C$7:$N$63,4,FALSE)))</f>
        <v>2:15 pm</v>
      </c>
      <c r="E6" s="382"/>
      <c r="F6" s="381" t="str">
        <f>IF($H$2=0," ",IF(VLOOKUP($H$2,'2023_Trains'!$C$7:$N$63,5)=0," ",VLOOKUP($H$2,'2023_Trains'!$C$7:$N$63,5,FALSE)))</f>
        <v>3:30 pm</v>
      </c>
      <c r="G6" s="382"/>
      <c r="H6" s="381" t="str">
        <f>IF($H$2=0," ",IF(VLOOKUP($H$2,'2023_Trains'!$C$7:$N$63,6)=0," ",VLOOKUP($H$2,'2023_Trains'!$C$7:$N$63,6,FALSE)))</f>
        <v>4:45 pm</v>
      </c>
      <c r="I6" s="382"/>
      <c r="J6" s="381" t="str">
        <f>IF($H$2=0," ",IF(VLOOKUP($H$2,'2023_Trains'!$C$7:$N$63,7)=0," ",VLOOKUP($H$2,'2023_Trains'!$C$7:$N$63,7,FALSE)))</f>
        <v>6:30 pm</v>
      </c>
      <c r="K6" s="382"/>
      <c r="L6" s="381" t="str">
        <f>IF($H$2=0," ",IF(VLOOKUP($H$2,'2023_Trains'!$C$7:$N$63,8)=0," ",VLOOKUP($H$2,'2023_Trains'!$C$7:$N$63,8,FALSE)))</f>
        <v>7:45 pm</v>
      </c>
      <c r="M6" s="457" t="s">
        <v>1066</v>
      </c>
      <c r="N6" s="14"/>
    </row>
    <row r="7" spans="1:17" ht="49.9" customHeight="1">
      <c r="A7" s="14"/>
      <c r="B7" s="18" t="s">
        <v>919</v>
      </c>
      <c r="C7" s="113"/>
      <c r="D7" s="383">
        <f>IF(D6=" "," ",VALUE(D6))</f>
        <v>0.59375</v>
      </c>
      <c r="E7" s="382"/>
      <c r="F7" s="383">
        <f>IF(F6=" "," ",VALUE(F6))</f>
        <v>0.64583333333333337</v>
      </c>
      <c r="G7" s="382"/>
      <c r="H7" s="383">
        <f t="shared" ref="H7:L7" si="0">IF(H6=" "," ",VALUE(H6))</f>
        <v>0.69791666666666663</v>
      </c>
      <c r="I7" s="382"/>
      <c r="J7" s="383">
        <f t="shared" si="0"/>
        <v>0.77083333333333337</v>
      </c>
      <c r="K7" s="382"/>
      <c r="L7" s="383">
        <f t="shared" si="0"/>
        <v>0.82291666666666663</v>
      </c>
      <c r="M7" s="458" t="s">
        <v>1067</v>
      </c>
      <c r="N7" s="14"/>
      <c r="O7" s="282"/>
    </row>
    <row r="8" spans="1:17" ht="49.9" customHeight="1">
      <c r="B8" s="18" t="s">
        <v>920</v>
      </c>
      <c r="C8" s="113"/>
      <c r="D8" s="470" t="s">
        <v>1065</v>
      </c>
      <c r="E8" s="471"/>
      <c r="F8" s="470" t="s">
        <v>1065</v>
      </c>
      <c r="G8" s="471"/>
      <c r="H8" s="470" t="s">
        <v>1065</v>
      </c>
      <c r="I8" s="471"/>
      <c r="J8" s="470" t="s">
        <v>1065</v>
      </c>
      <c r="K8" s="471"/>
      <c r="L8" s="470" t="s">
        <v>1065</v>
      </c>
      <c r="M8" s="461">
        <v>399</v>
      </c>
    </row>
    <row r="9" spans="1:17" ht="49.9" customHeight="1">
      <c r="B9" s="23"/>
      <c r="C9" s="114"/>
      <c r="D9" s="386"/>
      <c r="E9" s="387"/>
      <c r="F9" s="388"/>
      <c r="G9" s="387"/>
      <c r="H9" s="388"/>
      <c r="I9" s="387"/>
      <c r="J9" s="388"/>
      <c r="K9" s="387"/>
      <c r="L9" s="388"/>
      <c r="M9" s="459"/>
    </row>
    <row r="10" spans="1:17" ht="49.9" customHeight="1">
      <c r="B10" s="414" t="s">
        <v>12</v>
      </c>
      <c r="C10" s="132" t="s">
        <v>1096</v>
      </c>
      <c r="D10" s="389">
        <f t="shared" ref="D10:F12" si="1">IF(C10=0," ",TIMEVALUE(LEFT(C10,2)&amp;":"&amp;MID(C10,3,2)&amp;":"&amp;RIGHT(C10,2)))</f>
        <v>0.59321759259259255</v>
      </c>
      <c r="E10" s="390" t="s">
        <v>1099</v>
      </c>
      <c r="F10" s="389">
        <f t="shared" si="1"/>
        <v>0.64618055555555554</v>
      </c>
      <c r="G10" s="390" t="s">
        <v>941</v>
      </c>
      <c r="H10" s="389">
        <f t="shared" ref="H10:J17" si="2">IF(G10=0," ",TIMEVALUE(LEFT(G10,2)&amp;":"&amp;MID(G10,3,2)&amp;":"&amp;RIGHT(G10,2)))</f>
        <v>0.69843749999999993</v>
      </c>
      <c r="I10" s="390" t="s">
        <v>1107</v>
      </c>
      <c r="J10" s="389">
        <f t="shared" si="2"/>
        <v>0.77118055555555554</v>
      </c>
      <c r="K10" s="390" t="s">
        <v>1112</v>
      </c>
      <c r="L10" s="389">
        <f t="shared" ref="L10" si="3">IF(K10=0," ",TIMEVALUE(LEFT(K10,2)&amp;":"&amp;MID(K10,3,2)&amp;":"&amp;RIGHT(K10,2)))</f>
        <v>0.82343749999999993</v>
      </c>
      <c r="M10" s="460">
        <v>0.52777777777777779</v>
      </c>
    </row>
    <row r="11" spans="1:17" ht="49.9" customHeight="1">
      <c r="B11" s="415" t="s">
        <v>13</v>
      </c>
      <c r="C11" s="248"/>
      <c r="D11" s="439" t="str">
        <f>IF(C12=0," ",$L$2)</f>
        <v>R</v>
      </c>
      <c r="E11" s="439"/>
      <c r="F11" s="439" t="str">
        <f t="shared" ref="F11:H11" si="4">IF(E12=0," ",$L$2)</f>
        <v>R</v>
      </c>
      <c r="G11" s="439"/>
      <c r="H11" s="439" t="str">
        <f t="shared" si="4"/>
        <v>R</v>
      </c>
      <c r="I11" s="439"/>
      <c r="J11" s="439" t="str">
        <f t="shared" ref="J11" si="5">IF(I12=0," ",$L$2)</f>
        <v>R</v>
      </c>
      <c r="K11" s="439"/>
      <c r="L11" s="439" t="str">
        <f t="shared" ref="L11" si="6">IF(K12=0," ",$L$2)</f>
        <v>R</v>
      </c>
      <c r="M11" s="460"/>
      <c r="O11" s="245"/>
    </row>
    <row r="12" spans="1:17" ht="49.9" customHeight="1">
      <c r="B12" s="414" t="s">
        <v>14</v>
      </c>
      <c r="C12" s="132" t="s">
        <v>1097</v>
      </c>
      <c r="D12" s="389">
        <f t="shared" si="1"/>
        <v>0.60168981481481476</v>
      </c>
      <c r="E12" s="390" t="s">
        <v>1055</v>
      </c>
      <c r="F12" s="389">
        <f t="shared" ref="F12" si="7">IF(E12=0," ",TIMEVALUE(LEFT(E12,2)&amp;":"&amp;MID(E12,3,2)&amp;":"&amp;RIGHT(E12,2)))</f>
        <v>0.65465277777777775</v>
      </c>
      <c r="G12" s="390" t="s">
        <v>942</v>
      </c>
      <c r="H12" s="389">
        <f t="shared" si="2"/>
        <v>0.70549768518518519</v>
      </c>
      <c r="I12" s="390" t="s">
        <v>1108</v>
      </c>
      <c r="J12" s="389">
        <f t="shared" ref="J12" si="8">IF(I12=0," ",TIMEVALUE(LEFT(I12,2)&amp;":"&amp;MID(I12,3,2)&amp;":"&amp;RIGHT(I12,2)))</f>
        <v>0.77824074074074068</v>
      </c>
      <c r="K12" s="390" t="s">
        <v>1113</v>
      </c>
      <c r="L12" s="389">
        <f t="shared" ref="L12" si="9">IF(K12=0," ",TIMEVALUE(LEFT(K12,2)&amp;":"&amp;MID(K12,3,2)&amp;":"&amp;RIGHT(K12,2)))</f>
        <v>0.83190972222222215</v>
      </c>
      <c r="M12" s="460"/>
      <c r="O12" s="301"/>
    </row>
    <row r="13" spans="1:17" ht="49.9" customHeight="1">
      <c r="B13" s="414" t="s">
        <v>16</v>
      </c>
      <c r="C13" s="132" t="s">
        <v>1098</v>
      </c>
      <c r="D13" s="389">
        <f>IF(C13=0," ",TIMEVALUE(LEFT(C13,2)&amp;":"&amp;MID(C13,3,2)&amp;":"&amp;RIGHT(C13,2)))</f>
        <v>0.60804398148148142</v>
      </c>
      <c r="E13" s="393" t="s">
        <v>1100</v>
      </c>
      <c r="F13" s="389">
        <f>IF(E13=0," ",TIMEVALUE(LEFT(E13,2)&amp;":"&amp;MID(E13,3,2)&amp;":"&amp;RIGHT(E13,2)))</f>
        <v>0.66030092592592593</v>
      </c>
      <c r="G13" s="393" t="s">
        <v>1103</v>
      </c>
      <c r="H13" s="389">
        <f t="shared" si="2"/>
        <v>0.7111574074074074</v>
      </c>
      <c r="I13" s="393" t="s">
        <v>1109</v>
      </c>
      <c r="J13" s="389">
        <f>IF(I13=0," ",TIMEVALUE(LEFT(I13,2)&amp;":"&amp;MID(I13,3,2)&amp;":"&amp;RIGHT(I13,2)))</f>
        <v>0.78530092592592593</v>
      </c>
      <c r="K13" s="393" t="s">
        <v>1114</v>
      </c>
      <c r="L13" s="389">
        <f>IF(K13=0," ",TIMEVALUE(LEFT(K13,2)&amp;":"&amp;MID(K13,3,2)&amp;":"&amp;RIGHT(K13,2)))</f>
        <v>0.83827546296296296</v>
      </c>
      <c r="M13" s="469" t="s">
        <v>1094</v>
      </c>
    </row>
    <row r="14" spans="1:17" ht="49.9" customHeight="1">
      <c r="B14" s="414" t="s">
        <v>17</v>
      </c>
      <c r="C14" s="132"/>
      <c r="D14" s="389" t="str">
        <f t="shared" ref="D14:D17" si="10">IF(C14=0," ",TIMEVALUE(LEFT(C14,2)&amp;":"&amp;MID(C14,3,2)&amp;":"&amp;RIGHT(C14,2)))</f>
        <v xml:space="preserve"> </v>
      </c>
      <c r="E14" s="390" t="s">
        <v>1101</v>
      </c>
      <c r="F14" s="389">
        <f t="shared" ref="F14:F17" si="11">IF(E14=0," ",TIMEVALUE(LEFT(E14,2)&amp;":"&amp;MID(E14,3,2)&amp;":"&amp;RIGHT(E14,2)))</f>
        <v>0.66665509259259259</v>
      </c>
      <c r="G14" s="390" t="s">
        <v>1104</v>
      </c>
      <c r="H14" s="389">
        <f t="shared" si="2"/>
        <v>0.71751157407407407</v>
      </c>
      <c r="I14" s="390" t="s">
        <v>1081</v>
      </c>
      <c r="J14" s="389">
        <f t="shared" ref="J14:J17" si="12">IF(I14=0," ",TIMEVALUE(LEFT(I14,2)&amp;":"&amp;MID(I14,3,2)&amp;":"&amp;RIGHT(I14,2)))</f>
        <v>0.79237268518518522</v>
      </c>
      <c r="K14" s="390"/>
      <c r="L14" s="389" t="str">
        <f t="shared" ref="L14:L17" si="13">IF(K14=0," ",TIMEVALUE(LEFT(K14,2)&amp;":"&amp;MID(K14,3,2)&amp;":"&amp;RIGHT(K14,2)))</f>
        <v xml:space="preserve"> </v>
      </c>
      <c r="M14" s="469" t="s">
        <v>1095</v>
      </c>
      <c r="Q14" s="247"/>
    </row>
    <row r="15" spans="1:17" ht="49.9" customHeight="1">
      <c r="B15" s="414" t="s">
        <v>18</v>
      </c>
      <c r="C15" s="132" t="s">
        <v>1054</v>
      </c>
      <c r="D15" s="389">
        <f t="shared" si="10"/>
        <v>0.62145833333333333</v>
      </c>
      <c r="E15" s="390" t="s">
        <v>1102</v>
      </c>
      <c r="F15" s="389">
        <f t="shared" si="11"/>
        <v>0.67231481481481481</v>
      </c>
      <c r="G15" s="390" t="s">
        <v>1105</v>
      </c>
      <c r="H15" s="389">
        <f t="shared" si="2"/>
        <v>0.72386574074074073</v>
      </c>
      <c r="I15" s="390" t="s">
        <v>1110</v>
      </c>
      <c r="J15" s="389">
        <f t="shared" si="12"/>
        <v>0.79802083333333329</v>
      </c>
      <c r="K15" s="390" t="s">
        <v>1085</v>
      </c>
      <c r="L15" s="389">
        <f t="shared" si="13"/>
        <v>0.84815972222222225</v>
      </c>
      <c r="M15" s="460"/>
    </row>
    <row r="16" spans="1:17" ht="49.9" customHeight="1">
      <c r="B16" s="415" t="s">
        <v>13</v>
      </c>
      <c r="C16" s="133"/>
      <c r="D16" s="439" t="str">
        <f>IF(C17=0," ",$L$2)</f>
        <v>R</v>
      </c>
      <c r="E16" s="439"/>
      <c r="F16" s="439" t="str">
        <f t="shared" ref="F16:H16" si="14">IF(E17=0," ",$L$2)</f>
        <v>R</v>
      </c>
      <c r="G16" s="439"/>
      <c r="H16" s="439" t="str">
        <f t="shared" si="14"/>
        <v>R</v>
      </c>
      <c r="I16" s="439"/>
      <c r="J16" s="439" t="str">
        <f t="shared" ref="J16" si="15">IF(I17=0," ",$L$2)</f>
        <v>R</v>
      </c>
      <c r="K16" s="439"/>
      <c r="L16" s="439" t="str">
        <f t="shared" ref="L16" si="16">IF(K17=0," ",$L$2)</f>
        <v>R</v>
      </c>
      <c r="M16" s="460"/>
    </row>
    <row r="17" spans="1:13" ht="49.9" customHeight="1">
      <c r="B17" s="414" t="s">
        <v>19</v>
      </c>
      <c r="C17" s="132" t="s">
        <v>1072</v>
      </c>
      <c r="D17" s="389">
        <f t="shared" si="10"/>
        <v>0.62711805555555555</v>
      </c>
      <c r="E17" s="390" t="s">
        <v>939</v>
      </c>
      <c r="F17" s="389">
        <f t="shared" si="11"/>
        <v>0.67937499999999995</v>
      </c>
      <c r="G17" s="390" t="s">
        <v>1106</v>
      </c>
      <c r="H17" s="389">
        <f t="shared" si="2"/>
        <v>0.73233796296296294</v>
      </c>
      <c r="I17" s="390" t="s">
        <v>1111</v>
      </c>
      <c r="J17" s="389">
        <f t="shared" si="12"/>
        <v>0.80437499999999995</v>
      </c>
      <c r="K17" s="390" t="s">
        <v>1115</v>
      </c>
      <c r="L17" s="389">
        <f t="shared" si="13"/>
        <v>0.85592592592592587</v>
      </c>
      <c r="M17" s="460"/>
    </row>
    <row r="18" spans="1:13" ht="49.9" customHeight="1">
      <c r="B18" s="341"/>
      <c r="C18" s="277"/>
      <c r="D18" s="394"/>
      <c r="E18" s="395"/>
      <c r="F18" s="394"/>
      <c r="G18" s="395"/>
      <c r="H18" s="394"/>
      <c r="I18" s="395"/>
      <c r="J18" s="394"/>
      <c r="K18" s="395"/>
      <c r="L18" s="394"/>
      <c r="M18" s="455"/>
    </row>
    <row r="19" spans="1:13" ht="49.9" customHeight="1">
      <c r="B19" s="29" t="s">
        <v>21</v>
      </c>
      <c r="C19" s="115"/>
      <c r="D19" s="386"/>
      <c r="E19" s="392"/>
      <c r="F19" s="386"/>
      <c r="G19" s="392"/>
      <c r="H19" s="386"/>
      <c r="I19" s="392"/>
      <c r="J19" s="386"/>
      <c r="K19" s="392"/>
      <c r="L19" s="396"/>
      <c r="M19" s="456"/>
    </row>
    <row r="20" spans="1:13" ht="49.9" customHeight="1">
      <c r="A20" t="s">
        <v>911</v>
      </c>
      <c r="B20" s="29"/>
      <c r="C20" s="115"/>
      <c r="D20" s="386"/>
      <c r="E20" s="392"/>
      <c r="F20" s="386"/>
      <c r="G20" s="392"/>
      <c r="H20" s="386"/>
      <c r="I20" s="392"/>
      <c r="J20" s="386"/>
      <c r="K20" s="392"/>
      <c r="L20" s="396"/>
      <c r="M20" s="28"/>
    </row>
    <row r="21" spans="1:13" ht="49.9" customHeight="1">
      <c r="B21" s="430">
        <v>100</v>
      </c>
      <c r="C21" s="116"/>
      <c r="D21" s="384">
        <v>57</v>
      </c>
      <c r="E21" s="384"/>
      <c r="F21" s="384">
        <v>77</v>
      </c>
      <c r="G21" s="384"/>
      <c r="H21" s="384">
        <v>61</v>
      </c>
      <c r="I21" s="384"/>
      <c r="J21" s="384">
        <v>58</v>
      </c>
      <c r="K21" s="384"/>
      <c r="L21" s="384">
        <v>55</v>
      </c>
      <c r="M21" s="28"/>
    </row>
    <row r="22" spans="1:13" ht="49.9" customHeight="1">
      <c r="B22" s="430">
        <v>101</v>
      </c>
      <c r="C22" s="116"/>
      <c r="D22" s="384">
        <v>71</v>
      </c>
      <c r="E22" s="385"/>
      <c r="F22" s="384">
        <v>55</v>
      </c>
      <c r="G22" s="385"/>
      <c r="H22" s="384">
        <v>62</v>
      </c>
      <c r="I22" s="385"/>
      <c r="J22" s="384">
        <v>59</v>
      </c>
      <c r="K22" s="385"/>
      <c r="L22" s="384">
        <v>57</v>
      </c>
      <c r="M22" s="28"/>
    </row>
    <row r="23" spans="1:13" ht="49.9" customHeight="1">
      <c r="B23" s="430">
        <v>200</v>
      </c>
      <c r="C23" s="116"/>
      <c r="D23" s="384">
        <v>55</v>
      </c>
      <c r="E23" s="385"/>
      <c r="F23" s="384">
        <v>62</v>
      </c>
      <c r="G23" s="385"/>
      <c r="H23" s="384">
        <v>60</v>
      </c>
      <c r="I23" s="385"/>
      <c r="J23" s="384">
        <v>62</v>
      </c>
      <c r="K23" s="385"/>
      <c r="L23" s="384">
        <v>60</v>
      </c>
      <c r="M23" s="28"/>
    </row>
    <row r="24" spans="1:13" ht="49.9" customHeight="1">
      <c r="B24" s="430">
        <v>201</v>
      </c>
      <c r="C24" s="116"/>
      <c r="D24" s="384">
        <v>61</v>
      </c>
      <c r="E24" s="385"/>
      <c r="F24" s="384">
        <v>50</v>
      </c>
      <c r="G24" s="385"/>
      <c r="H24" s="384">
        <v>67</v>
      </c>
      <c r="I24" s="385"/>
      <c r="J24" s="384">
        <v>63</v>
      </c>
      <c r="K24" s="385"/>
      <c r="L24" s="384">
        <v>72</v>
      </c>
      <c r="M24" s="28"/>
    </row>
    <row r="25" spans="1:13" ht="49.9" customHeight="1">
      <c r="B25" s="430">
        <v>308</v>
      </c>
      <c r="C25" s="116"/>
      <c r="D25" s="384">
        <v>10</v>
      </c>
      <c r="E25" s="385"/>
      <c r="F25" s="384">
        <v>6</v>
      </c>
      <c r="G25" s="385"/>
      <c r="H25" s="384">
        <v>9</v>
      </c>
      <c r="I25" s="385"/>
      <c r="J25" s="384">
        <v>14</v>
      </c>
      <c r="K25" s="385"/>
      <c r="L25" s="384">
        <v>11</v>
      </c>
      <c r="M25" s="28"/>
    </row>
    <row r="26" spans="1:13" ht="49.9" customHeight="1">
      <c r="B26" s="431" t="s">
        <v>24</v>
      </c>
      <c r="C26" s="117"/>
      <c r="D26" s="384">
        <v>2</v>
      </c>
      <c r="E26" s="385"/>
      <c r="F26" s="384">
        <v>0</v>
      </c>
      <c r="G26" s="385"/>
      <c r="H26" s="384">
        <v>0</v>
      </c>
      <c r="I26" s="385"/>
      <c r="J26" s="384">
        <v>0</v>
      </c>
      <c r="K26" s="385"/>
      <c r="L26" s="384">
        <v>0</v>
      </c>
      <c r="M26" s="28"/>
    </row>
    <row r="27" spans="1:13" ht="49.9" customHeight="1" thickBot="1">
      <c r="B27" s="432">
        <v>302</v>
      </c>
      <c r="C27" s="118"/>
      <c r="D27" s="384">
        <v>0</v>
      </c>
      <c r="E27" s="385"/>
      <c r="F27" s="384">
        <v>8</v>
      </c>
      <c r="G27" s="385"/>
      <c r="H27" s="384">
        <v>8</v>
      </c>
      <c r="I27" s="385"/>
      <c r="J27" s="384">
        <v>7</v>
      </c>
      <c r="K27" s="385"/>
      <c r="L27" s="384">
        <v>5</v>
      </c>
      <c r="M27" s="28"/>
    </row>
    <row r="28" spans="1:13" ht="49.9" customHeight="1" thickTop="1" thickBot="1">
      <c r="B28" s="433" t="s">
        <v>923</v>
      </c>
      <c r="C28" s="119"/>
      <c r="D28" s="397">
        <f>SUM(D21:D27)</f>
        <v>256</v>
      </c>
      <c r="E28" s="398"/>
      <c r="F28" s="397">
        <f>SUM(F21:F27)</f>
        <v>258</v>
      </c>
      <c r="G28" s="398"/>
      <c r="H28" s="397">
        <f>SUM(H21:H27)</f>
        <v>267</v>
      </c>
      <c r="I28" s="398"/>
      <c r="J28" s="397">
        <f>SUM(J21:J27)</f>
        <v>263</v>
      </c>
      <c r="K28" s="399"/>
      <c r="L28" s="400">
        <f>SUM(L21:L27)</f>
        <v>260</v>
      </c>
      <c r="M28" s="28"/>
    </row>
    <row r="29" spans="1:13" ht="49.9" customHeight="1" thickTop="1" thickBot="1">
      <c r="B29" s="433" t="s">
        <v>924</v>
      </c>
      <c r="C29" s="119"/>
      <c r="D29" s="397">
        <f>D28</f>
        <v>256</v>
      </c>
      <c r="E29" s="398"/>
      <c r="F29" s="397">
        <f>D29+F28</f>
        <v>514</v>
      </c>
      <c r="G29" s="398"/>
      <c r="H29" s="397">
        <f>F29+H28</f>
        <v>781</v>
      </c>
      <c r="I29" s="398"/>
      <c r="J29" s="397">
        <f>J28+H29</f>
        <v>1044</v>
      </c>
      <c r="K29" s="399"/>
      <c r="L29" s="400">
        <f>L28+J29</f>
        <v>1304</v>
      </c>
      <c r="M29" s="130"/>
    </row>
    <row r="30" spans="1:13" ht="49.9" customHeight="1" thickTop="1" thickBot="1">
      <c r="B30" s="434" t="s">
        <v>925</v>
      </c>
      <c r="C30" s="120"/>
      <c r="D30" s="401"/>
      <c r="E30" s="402"/>
      <c r="F30" s="401"/>
      <c r="G30" s="398"/>
      <c r="H30" s="401"/>
      <c r="I30" s="402"/>
      <c r="J30" s="401"/>
      <c r="K30" s="403"/>
      <c r="L30" s="404"/>
      <c r="M30" s="28"/>
    </row>
    <row r="31" spans="1:13" ht="49.9" customHeight="1" thickTop="1" thickBot="1">
      <c r="B31" s="434" t="s">
        <v>926</v>
      </c>
      <c r="C31" s="120"/>
      <c r="D31" s="401"/>
      <c r="E31" s="402"/>
      <c r="F31" s="401"/>
      <c r="G31" s="402"/>
      <c r="H31" s="401"/>
      <c r="I31" s="402"/>
      <c r="J31" s="401"/>
      <c r="K31" s="403"/>
      <c r="L31" s="404"/>
      <c r="M31" s="131" t="s">
        <v>679</v>
      </c>
    </row>
    <row r="32" spans="1:13" ht="49.9" customHeight="1" thickTop="1">
      <c r="B32" s="48"/>
      <c r="J32" s="14"/>
      <c r="K32" s="2" t="s">
        <v>30</v>
      </c>
      <c r="M32" s="28" t="s">
        <v>56</v>
      </c>
    </row>
    <row r="33" spans="2:13" ht="49.9" customHeight="1">
      <c r="B33" s="48"/>
      <c r="J33" s="49" t="s">
        <v>31</v>
      </c>
      <c r="M33" s="28"/>
    </row>
    <row r="34" spans="2:13" ht="49.9" customHeight="1">
      <c r="B34" s="417" t="s">
        <v>32</v>
      </c>
      <c r="C34" s="121"/>
      <c r="D34" t="s">
        <v>33</v>
      </c>
      <c r="M34" s="28"/>
    </row>
    <row r="35" spans="2:13" ht="49.9" customHeight="1">
      <c r="B35" s="435" t="s">
        <v>34</v>
      </c>
      <c r="C35" s="122"/>
      <c r="D35" s="462" t="s">
        <v>68</v>
      </c>
      <c r="E35" s="406"/>
      <c r="F35" s="462" t="s">
        <v>68</v>
      </c>
      <c r="G35" s="406"/>
      <c r="H35" s="462" t="s">
        <v>68</v>
      </c>
      <c r="I35" s="406"/>
      <c r="J35" s="462" t="s">
        <v>68</v>
      </c>
      <c r="K35" s="406"/>
      <c r="L35" s="462" t="s">
        <v>68</v>
      </c>
      <c r="M35" s="465" t="s">
        <v>68</v>
      </c>
    </row>
    <row r="36" spans="2:13" ht="49.9" customHeight="1">
      <c r="B36" s="435" t="s">
        <v>35</v>
      </c>
      <c r="C36" s="122"/>
      <c r="D36" s="462" t="s">
        <v>1093</v>
      </c>
      <c r="E36" s="406"/>
      <c r="F36" s="462" t="s">
        <v>1093</v>
      </c>
      <c r="G36" s="406"/>
      <c r="H36" s="462" t="s">
        <v>1093</v>
      </c>
      <c r="I36" s="406"/>
      <c r="J36" s="462" t="s">
        <v>1093</v>
      </c>
      <c r="K36" s="406"/>
      <c r="L36" s="462" t="s">
        <v>1093</v>
      </c>
      <c r="M36" s="463" t="s">
        <v>483</v>
      </c>
    </row>
    <row r="37" spans="2:13" ht="49.9" customHeight="1">
      <c r="B37" s="435" t="s">
        <v>36</v>
      </c>
      <c r="C37" s="122"/>
      <c r="D37" s="462" t="s">
        <v>60</v>
      </c>
      <c r="E37" s="406"/>
      <c r="F37" s="462" t="s">
        <v>60</v>
      </c>
      <c r="G37" s="406"/>
      <c r="H37" s="462" t="s">
        <v>60</v>
      </c>
      <c r="I37" s="406"/>
      <c r="J37" s="462" t="s">
        <v>60</v>
      </c>
      <c r="K37" s="406"/>
      <c r="L37" s="462" t="s">
        <v>60</v>
      </c>
      <c r="M37" s="464" t="s">
        <v>656</v>
      </c>
    </row>
    <row r="38" spans="2:13" ht="49.9" customHeight="1">
      <c r="B38" s="435"/>
      <c r="C38" s="122"/>
      <c r="D38" s="462"/>
      <c r="E38" s="406"/>
      <c r="F38" s="462"/>
      <c r="G38" s="408"/>
      <c r="H38" s="462"/>
      <c r="I38" s="406"/>
      <c r="J38" s="462"/>
      <c r="K38" s="406"/>
      <c r="L38" s="462"/>
      <c r="M38" s="465"/>
    </row>
    <row r="39" spans="2:13" ht="49.9" customHeight="1">
      <c r="B39" s="435" t="s">
        <v>37</v>
      </c>
      <c r="C39" s="122"/>
      <c r="D39" s="462" t="s">
        <v>481</v>
      </c>
      <c r="E39" s="406"/>
      <c r="F39" s="462" t="s">
        <v>481</v>
      </c>
      <c r="G39" s="406"/>
      <c r="H39" s="462" t="s">
        <v>481</v>
      </c>
      <c r="I39" s="406"/>
      <c r="J39" s="462" t="s">
        <v>481</v>
      </c>
      <c r="K39" s="406"/>
      <c r="L39" s="462" t="s">
        <v>481</v>
      </c>
      <c r="M39" s="465" t="s">
        <v>481</v>
      </c>
    </row>
    <row r="40" spans="2:13" ht="49.9" customHeight="1">
      <c r="B40" s="435" t="s">
        <v>38</v>
      </c>
      <c r="C40" s="122"/>
      <c r="D40" s="462" t="s">
        <v>1089</v>
      </c>
      <c r="E40" s="406"/>
      <c r="F40" s="462" t="s">
        <v>1089</v>
      </c>
      <c r="G40" s="406"/>
      <c r="H40" s="462" t="s">
        <v>1089</v>
      </c>
      <c r="I40" s="406"/>
      <c r="J40" s="462" t="s">
        <v>1089</v>
      </c>
      <c r="K40" s="406"/>
      <c r="L40" s="462" t="s">
        <v>1089</v>
      </c>
      <c r="M40" s="465" t="s">
        <v>656</v>
      </c>
    </row>
    <row r="41" spans="2:13" ht="49.9" customHeight="1">
      <c r="B41" s="435" t="s">
        <v>39</v>
      </c>
      <c r="C41" s="122"/>
      <c r="D41" s="462" t="s">
        <v>56</v>
      </c>
      <c r="E41" s="406"/>
      <c r="F41" s="462" t="s">
        <v>56</v>
      </c>
      <c r="G41" s="406"/>
      <c r="H41" s="462" t="s">
        <v>56</v>
      </c>
      <c r="I41" s="406"/>
      <c r="J41" s="462" t="s">
        <v>56</v>
      </c>
      <c r="K41" s="406"/>
      <c r="L41" s="462" t="s">
        <v>56</v>
      </c>
      <c r="M41" s="465" t="s">
        <v>772</v>
      </c>
    </row>
    <row r="42" spans="2:13" ht="49.9" customHeight="1">
      <c r="B42" s="436" t="s">
        <v>40</v>
      </c>
      <c r="C42" s="123"/>
      <c r="D42" s="34"/>
      <c r="E42" s="259"/>
      <c r="H42" s="34"/>
      <c r="I42" s="259"/>
      <c r="J42" s="34"/>
      <c r="K42" s="259"/>
      <c r="L42" s="34"/>
      <c r="M42" s="53"/>
    </row>
    <row r="43" spans="2:13" ht="49.9" customHeight="1">
      <c r="B43" s="48"/>
      <c r="D43" s="34"/>
      <c r="E43" s="259"/>
      <c r="F43" s="34"/>
      <c r="G43" s="259"/>
      <c r="H43" s="34"/>
      <c r="I43" s="259"/>
      <c r="J43" s="34"/>
      <c r="K43" s="259"/>
      <c r="L43" s="34"/>
      <c r="M43" s="53"/>
    </row>
    <row r="44" spans="2:13" ht="49.9" customHeight="1">
      <c r="B44" s="419" t="s">
        <v>41</v>
      </c>
      <c r="C44" s="121"/>
      <c r="D44" s="55"/>
      <c r="E44" s="260"/>
      <c r="F44" s="34"/>
      <c r="G44" s="259"/>
      <c r="H44" s="34"/>
      <c r="I44" s="259"/>
      <c r="J44" s="428" t="s">
        <v>42</v>
      </c>
      <c r="K44" s="260"/>
      <c r="L44" s="34"/>
      <c r="M44" s="53"/>
    </row>
    <row r="45" spans="2:13" ht="49.9" customHeight="1">
      <c r="B45" s="419" t="s">
        <v>43</v>
      </c>
      <c r="C45" s="124"/>
      <c r="D45" s="425"/>
      <c r="E45" s="426"/>
      <c r="F45" s="427" t="s">
        <v>44</v>
      </c>
      <c r="G45" s="259"/>
      <c r="H45" s="34">
        <f>M30*8</f>
        <v>0</v>
      </c>
      <c r="I45" s="259"/>
      <c r="J45" s="429" t="s">
        <v>45</v>
      </c>
      <c r="M45" s="53"/>
    </row>
    <row r="46" spans="2:13" ht="49.9" customHeight="1">
      <c r="B46" s="419" t="s">
        <v>46</v>
      </c>
      <c r="C46" s="124"/>
      <c r="D46" s="425" t="s">
        <v>47</v>
      </c>
      <c r="E46" s="426"/>
      <c r="F46" s="427" t="s">
        <v>44</v>
      </c>
      <c r="G46" s="259"/>
      <c r="H46" s="34">
        <f>F47*8</f>
        <v>0</v>
      </c>
      <c r="I46" s="259"/>
      <c r="J46" s="429" t="s">
        <v>48</v>
      </c>
      <c r="M46" s="53"/>
    </row>
    <row r="47" spans="2:13" ht="49.9" customHeight="1">
      <c r="B47" s="420" t="s">
        <v>49</v>
      </c>
      <c r="D47" s="34"/>
      <c r="E47" s="259"/>
      <c r="F47" s="58"/>
      <c r="G47" s="268"/>
      <c r="H47" s="34"/>
      <c r="I47" s="259"/>
      <c r="J47" s="34"/>
      <c r="K47" s="259"/>
      <c r="L47" s="34"/>
      <c r="M47" s="53"/>
    </row>
    <row r="48" spans="2:13" ht="49.9" customHeight="1">
      <c r="B48" s="420"/>
      <c r="D48" s="55"/>
      <c r="E48" s="260"/>
      <c r="F48" s="34"/>
      <c r="G48" s="259"/>
      <c r="H48" s="34"/>
      <c r="I48" s="259"/>
      <c r="J48" s="34"/>
      <c r="K48" s="259"/>
      <c r="L48" s="34"/>
      <c r="M48" s="53"/>
    </row>
    <row r="49" spans="2:13" ht="49.9" customHeight="1" thickBot="1">
      <c r="B49" s="421" t="s">
        <v>50</v>
      </c>
      <c r="C49" s="125"/>
      <c r="D49" s="60"/>
      <c r="E49" s="261"/>
      <c r="F49" s="34"/>
      <c r="G49" s="259"/>
      <c r="H49" s="60"/>
      <c r="I49" s="261"/>
      <c r="J49" s="60"/>
      <c r="K49" s="261"/>
      <c r="L49" s="60"/>
      <c r="M49" s="53"/>
    </row>
    <row r="50" spans="2:13" ht="49.9" customHeight="1" thickBot="1">
      <c r="B50" s="422" t="s">
        <v>921</v>
      </c>
      <c r="C50" s="124"/>
      <c r="D50" s="409" t="s">
        <v>869</v>
      </c>
      <c r="E50" s="410"/>
      <c r="F50" s="409" t="s">
        <v>869</v>
      </c>
      <c r="G50" s="410"/>
      <c r="H50" s="409" t="s">
        <v>869</v>
      </c>
      <c r="I50" s="410"/>
      <c r="J50" s="409" t="s">
        <v>869</v>
      </c>
      <c r="K50" s="410"/>
      <c r="L50" s="409" t="s">
        <v>124</v>
      </c>
      <c r="M50" s="468"/>
    </row>
    <row r="51" spans="2:13" ht="49.9" customHeight="1" thickBot="1">
      <c r="B51" s="422" t="s">
        <v>922</v>
      </c>
      <c r="C51" s="124"/>
      <c r="D51" s="409">
        <v>62</v>
      </c>
      <c r="E51" s="410"/>
      <c r="F51" s="409">
        <v>66</v>
      </c>
      <c r="G51" s="410"/>
      <c r="H51" s="409">
        <v>68</v>
      </c>
      <c r="I51" s="410"/>
      <c r="J51" s="409">
        <v>62</v>
      </c>
      <c r="K51" s="410"/>
      <c r="L51" s="409">
        <v>60</v>
      </c>
      <c r="M51" s="468"/>
    </row>
    <row r="52" spans="2:13" ht="49.9" customHeight="1">
      <c r="B52" s="423" t="s">
        <v>53</v>
      </c>
      <c r="C52" s="126"/>
      <c r="D52" s="34"/>
      <c r="E52" s="259"/>
      <c r="J52" s="34"/>
      <c r="K52" s="259"/>
      <c r="L52" s="34"/>
      <c r="M52" s="53"/>
    </row>
    <row r="53" spans="2:13" ht="49.9" customHeight="1">
      <c r="B53" s="420" t="s">
        <v>54</v>
      </c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49.9" customHeight="1">
      <c r="B54" s="420"/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 ht="49.9" customHeight="1" thickBot="1">
      <c r="B55" s="424"/>
      <c r="C55" s="68"/>
      <c r="D55" s="68"/>
      <c r="E55" s="264"/>
      <c r="F55" s="68"/>
      <c r="G55" s="264"/>
      <c r="H55" s="68"/>
      <c r="I55" s="264"/>
      <c r="J55" s="68"/>
      <c r="K55" s="264"/>
      <c r="L55" s="68"/>
      <c r="M55" s="98"/>
    </row>
    <row r="56" spans="2:13" ht="15.75" thickTop="1"/>
  </sheetData>
  <mergeCells count="2">
    <mergeCell ref="B1:M1"/>
    <mergeCell ref="H2:J2"/>
  </mergeCells>
  <dataValidations count="8">
    <dataValidation type="list" errorStyle="warning" operator="equal" allowBlank="1" showErrorMessage="1" sqref="D8:L8" xr:uid="{00000000-0002-0000-0D00-000000000000}">
      <formula1>"17,,399,671,1686,1640"</formula1>
    </dataValidation>
    <dataValidation type="list" errorStyle="information" operator="equal" allowBlank="1" showErrorMessage="1" sqref="D36:L36" xr:uid="{00000000-0002-0000-0D00-000001000000}">
      <formula1>"Harold Boettcher,Gene Ezzell,Rob Grau,Roger Koss,Gray Lackey,Michael S MacLean,Joe Mills,John F Morck,Ray Albers"</formula1>
    </dataValidation>
    <dataValidation type="list" errorStyle="information" operator="equal" allowBlank="1" showErrorMessage="1" sqref="D37:L37" xr:uid="{00000000-0002-0000-0D00-000002000000}">
      <formula1>"Donald Marshall,Charles Stirewalt,Chris Tilley,John Tredway,Victor Varney"</formula1>
    </dataValidation>
    <dataValidation errorStyle="information" allowBlank="1" showInputMessage="1" showErrorMessage="1" sqref="D42:E42" xr:uid="{00000000-0002-0000-0D00-000003000000}"/>
    <dataValidation type="list" errorStyle="information" operator="equal" allowBlank="1" showErrorMessage="1" sqref="D41:L41" xr:uid="{00000000-0002-0000-0D00-000004000000}">
      <formula1>"Dennis Winchell, Art Kotz, Harold BoettcherArt Kotz, Rob Grau,Joe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40:L40" xr:uid="{00000000-0002-0000-0D00-000005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39:M39" xr:uid="{00000000-0002-0000-0D00-000006000000}">
      <formula1>"Chris R Boli,Jay Horn, Nathan DeWitt"</formula1>
    </dataValidation>
    <dataValidation type="list" errorStyle="information" operator="equal" allowBlank="1" showErrorMessage="1" sqref="D35:M35" xr:uid="{00000000-0002-0000-0D00-000007000000}">
      <formula1>"Ted Dunn,Richard Gray,Billy Rueckert, Victor Varney"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Check Names" prompt="_x000a__x000a_" xr:uid="{1CD5E6DD-C815-45E0-A55B-ADB76A25377F}">
          <x14:formula1>
            <xm:f>DATA_Lists!$X$4:$X$219</xm:f>
          </x14:formula1>
          <xm:sqref>M32 M40 M37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Q56"/>
  <sheetViews>
    <sheetView workbookViewId="0"/>
  </sheetViews>
  <sheetFormatPr defaultRowHeight="15"/>
  <cols>
    <col min="1" max="1" width="3.28515625" customWidth="1"/>
    <col min="2" max="2" width="50.7109375" customWidth="1"/>
    <col min="3" max="3" width="2.28515625" customWidth="1"/>
    <col min="4" max="4" width="50.7109375" customWidth="1"/>
    <col min="5" max="5" width="2.140625" style="14" customWidth="1"/>
    <col min="6" max="6" width="50.7109375" customWidth="1"/>
    <col min="7" max="7" width="2.140625" style="14" customWidth="1"/>
    <col min="8" max="8" width="44.7109375" customWidth="1"/>
    <col min="9" max="9" width="1.7109375" style="14" customWidth="1"/>
    <col min="10" max="10" width="44.140625" customWidth="1"/>
    <col min="11" max="11" width="2.140625" style="14" customWidth="1"/>
    <col min="12" max="12" width="45.28515625" customWidth="1"/>
    <col min="13" max="13" width="44.7109375" customWidth="1"/>
    <col min="14" max="14" width="1.5703125" customWidth="1"/>
    <col min="15" max="15" width="23.28515625" customWidth="1"/>
    <col min="16" max="1030" width="11.7109375" customWidth="1"/>
  </cols>
  <sheetData>
    <row r="1" spans="1:17" ht="55.9" customHeight="1" thickTop="1">
      <c r="B1" s="501" t="s">
        <v>3</v>
      </c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</row>
    <row r="2" spans="1:17" ht="49.9" customHeight="1">
      <c r="B2" s="411" t="s">
        <v>4</v>
      </c>
      <c r="C2" s="110"/>
      <c r="D2" s="239"/>
      <c r="E2" s="250"/>
      <c r="F2" s="6" t="s">
        <v>5</v>
      </c>
      <c r="G2" s="265"/>
      <c r="H2" s="502">
        <v>45213</v>
      </c>
      <c r="I2" s="502"/>
      <c r="J2" s="502"/>
      <c r="K2" s="271"/>
      <c r="L2" s="99" t="s">
        <v>7</v>
      </c>
      <c r="M2" s="8" t="s">
        <v>6</v>
      </c>
    </row>
    <row r="3" spans="1:17" ht="49.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466">
        <f>IF(H2="","",INDEX('2023_Trains'!B7:D59,MATCH(H2,'2023_Trains'!C7:C59,0),1))</f>
        <v>42</v>
      </c>
    </row>
    <row r="4" spans="1:17" ht="49.9" customHeight="1">
      <c r="B4" s="5"/>
      <c r="C4" s="110"/>
      <c r="D4" s="437"/>
      <c r="E4" s="251"/>
      <c r="F4" s="102"/>
      <c r="G4" s="266"/>
      <c r="H4" s="396" t="s">
        <v>1068</v>
      </c>
      <c r="I4" s="270"/>
      <c r="J4" s="246"/>
      <c r="K4" s="273"/>
      <c r="L4" s="35"/>
      <c r="M4" s="108"/>
    </row>
    <row r="5" spans="1:17" ht="49.9" customHeight="1">
      <c r="B5" s="412" t="s">
        <v>917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467" t="s">
        <v>1090</v>
      </c>
    </row>
    <row r="6" spans="1:17" ht="49.9" customHeight="1">
      <c r="A6" s="14"/>
      <c r="B6" s="413" t="s">
        <v>918</v>
      </c>
      <c r="C6" s="112"/>
      <c r="D6" s="381" t="str">
        <f>IF($H$2=0," ",IF(VLOOKUP($H$2,'2023_Trains'!$C$7:$N$63,4)=0," ",VLOOKUP($H$2,'2023_Trains'!$C$7:$N$63,4,FALSE)))</f>
        <v>2:15 pm</v>
      </c>
      <c r="E6" s="382"/>
      <c r="F6" s="381" t="str">
        <f>IF($H$2=0," ",IF(VLOOKUP($H$2,'2023_Trains'!$C$7:$N$63,5)=0," ",VLOOKUP($H$2,'2023_Trains'!$C$7:$N$63,5,FALSE)))</f>
        <v>3:30 pm</v>
      </c>
      <c r="G6" s="382"/>
      <c r="H6" s="381" t="str">
        <f>IF($H$2=0," ",IF(VLOOKUP($H$2,'2023_Trains'!$C$7:$N$63,6)=0," ",VLOOKUP($H$2,'2023_Trains'!$C$7:$N$63,6,FALSE)))</f>
        <v>4:45 pm</v>
      </c>
      <c r="I6" s="382"/>
      <c r="J6" s="381" t="str">
        <f>IF($H$2=0," ",IF(VLOOKUP($H$2,'2023_Trains'!$C$7:$N$63,7)=0," ",VLOOKUP($H$2,'2023_Trains'!$C$7:$N$63,7,FALSE)))</f>
        <v>6:30 pm</v>
      </c>
      <c r="K6" s="382"/>
      <c r="L6" s="381" t="str">
        <f>IF($H$2=0," ",IF(VLOOKUP($H$2,'2023_Trains'!$C$7:$N$63,8)=0," ",VLOOKUP($H$2,'2023_Trains'!$C$7:$N$63,8,FALSE)))</f>
        <v>7:45 pm</v>
      </c>
      <c r="M6" s="457" t="s">
        <v>1066</v>
      </c>
      <c r="N6" s="14"/>
    </row>
    <row r="7" spans="1:17" ht="49.9" customHeight="1">
      <c r="A7" s="14"/>
      <c r="B7" s="18" t="s">
        <v>919</v>
      </c>
      <c r="C7" s="113"/>
      <c r="D7" s="383">
        <f>IF(D6=" "," ",VALUE(D6))</f>
        <v>0.59375</v>
      </c>
      <c r="E7" s="382"/>
      <c r="F7" s="383">
        <f>IF(F6=" "," ",VALUE(F6))</f>
        <v>0.64583333333333337</v>
      </c>
      <c r="G7" s="382"/>
      <c r="H7" s="383">
        <f t="shared" ref="H7:L7" si="0">IF(H6=" "," ",VALUE(H6))</f>
        <v>0.69791666666666663</v>
      </c>
      <c r="I7" s="382"/>
      <c r="J7" s="383">
        <f t="shared" si="0"/>
        <v>0.77083333333333337</v>
      </c>
      <c r="K7" s="382"/>
      <c r="L7" s="383">
        <f t="shared" si="0"/>
        <v>0.82291666666666663</v>
      </c>
      <c r="M7" s="458" t="s">
        <v>1067</v>
      </c>
      <c r="N7" s="14"/>
      <c r="O7" s="282"/>
    </row>
    <row r="8" spans="1:17" ht="49.9" customHeight="1">
      <c r="B8" s="18" t="s">
        <v>920</v>
      </c>
      <c r="C8" s="113"/>
      <c r="D8" s="384" t="s">
        <v>1065</v>
      </c>
      <c r="E8" s="385"/>
      <c r="F8" s="384" t="s">
        <v>1065</v>
      </c>
      <c r="G8" s="385"/>
      <c r="H8" s="384" t="s">
        <v>1065</v>
      </c>
      <c r="I8" s="385"/>
      <c r="J8" s="384" t="s">
        <v>1065</v>
      </c>
      <c r="K8" s="385"/>
      <c r="L8" s="384" t="s">
        <v>1065</v>
      </c>
      <c r="M8" s="461">
        <v>399</v>
      </c>
    </row>
    <row r="9" spans="1:17" ht="49.9" customHeight="1">
      <c r="B9" s="23"/>
      <c r="C9" s="114"/>
      <c r="D9" s="386"/>
      <c r="E9" s="387"/>
      <c r="F9" s="388"/>
      <c r="G9" s="387"/>
      <c r="H9" s="388"/>
      <c r="I9" s="387"/>
      <c r="J9" s="388"/>
      <c r="K9" s="387"/>
      <c r="L9" s="388"/>
      <c r="M9" s="459"/>
    </row>
    <row r="10" spans="1:17" ht="49.9" customHeight="1">
      <c r="B10" s="414" t="s">
        <v>12</v>
      </c>
      <c r="C10" s="132" t="s">
        <v>1069</v>
      </c>
      <c r="D10" s="389">
        <f t="shared" ref="D10:F12" si="1">IF(C10=0," ",TIMEVALUE(LEFT(C10,2)&amp;":"&amp;MID(C10,3,2)&amp;":"&amp;RIGHT(C10,2)))</f>
        <v>0.5953356481481481</v>
      </c>
      <c r="E10" s="390" t="s">
        <v>1074</v>
      </c>
      <c r="F10" s="389">
        <f t="shared" si="1"/>
        <v>0.64688657407407402</v>
      </c>
      <c r="G10" s="390" t="s">
        <v>962</v>
      </c>
      <c r="H10" s="389">
        <f t="shared" ref="H10:J17" si="2">IF(G10=0," ",TIMEVALUE(LEFT(G10,2)&amp;":"&amp;MID(G10,3,2)&amp;":"&amp;RIGHT(G10,2)))</f>
        <v>0.69984953703703701</v>
      </c>
      <c r="I10" s="390" t="s">
        <v>1078</v>
      </c>
      <c r="J10" s="389">
        <f t="shared" si="2"/>
        <v>0.77047453703703705</v>
      </c>
      <c r="K10" s="390" t="s">
        <v>1083</v>
      </c>
      <c r="L10" s="389">
        <f t="shared" ref="L10" si="3">IF(K10=0," ",TIMEVALUE(LEFT(K10,2)&amp;":"&amp;MID(K10,3,2)&amp;":"&amp;RIGHT(K10,2)))</f>
        <v>0.82484953703703701</v>
      </c>
      <c r="M10" s="460">
        <v>0.53402777777777777</v>
      </c>
    </row>
    <row r="11" spans="1:17" ht="49.9" customHeight="1">
      <c r="B11" s="415" t="s">
        <v>13</v>
      </c>
      <c r="C11" s="248"/>
      <c r="D11" s="439" t="str">
        <f>IF(C12=0," ",$L$2)</f>
        <v>R</v>
      </c>
      <c r="E11" s="439"/>
      <c r="F11" s="439" t="str">
        <f t="shared" ref="F11:H11" si="4">IF(E12=0," ",$L$2)</f>
        <v>R</v>
      </c>
      <c r="G11" s="439"/>
      <c r="H11" s="439" t="str">
        <f t="shared" si="4"/>
        <v>R</v>
      </c>
      <c r="I11" s="439"/>
      <c r="J11" s="439" t="str">
        <f t="shared" ref="J11" si="5">IF(I12=0," ",$L$2)</f>
        <v>R</v>
      </c>
      <c r="K11" s="439"/>
      <c r="L11" s="439" t="str">
        <f t="shared" ref="L11" si="6">IF(K12=0," ",$L$2)</f>
        <v>R</v>
      </c>
      <c r="M11" s="460"/>
      <c r="O11" s="245"/>
    </row>
    <row r="12" spans="1:17" ht="49.9" customHeight="1">
      <c r="B12" s="414" t="s">
        <v>14</v>
      </c>
      <c r="C12" s="132" t="s">
        <v>1070</v>
      </c>
      <c r="D12" s="389">
        <f t="shared" si="1"/>
        <v>0.60394675925925922</v>
      </c>
      <c r="E12" s="390" t="s">
        <v>1055</v>
      </c>
      <c r="F12" s="389">
        <f t="shared" ref="F12" si="7">IF(E12=0," ",TIMEVALUE(LEFT(E12,2)&amp;":"&amp;MID(E12,3,2)&amp;":"&amp;RIGHT(E12,2)))</f>
        <v>0.65465277777777775</v>
      </c>
      <c r="G12" s="390" t="s">
        <v>1075</v>
      </c>
      <c r="H12" s="389">
        <f t="shared" si="2"/>
        <v>0.70832175925925922</v>
      </c>
      <c r="I12" s="390" t="s">
        <v>1079</v>
      </c>
      <c r="J12" s="389">
        <f t="shared" ref="J12" si="8">IF(I12=0," ",TIMEVALUE(LEFT(I12,2)&amp;":"&amp;MID(I12,3,2)&amp;":"&amp;RIGHT(I12,2)))</f>
        <v>2.894675925925938E-2</v>
      </c>
      <c r="K12" s="390" t="s">
        <v>1084</v>
      </c>
      <c r="L12" s="389">
        <f t="shared" ref="L12" si="9">IF(K12=0," ",TIMEVALUE(LEFT(K12,2)&amp;":"&amp;MID(K12,3,2)&amp;":"&amp;RIGHT(K12,2)))</f>
        <v>0.83403935185185185</v>
      </c>
      <c r="M12" s="460"/>
      <c r="O12" s="301"/>
    </row>
    <row r="13" spans="1:17" ht="49.9" customHeight="1">
      <c r="B13" s="414" t="s">
        <v>16</v>
      </c>
      <c r="C13" s="132" t="s">
        <v>1071</v>
      </c>
      <c r="D13" s="389">
        <f>IF(C13=0," ",TIMEVALUE(LEFT(C13,2)&amp;":"&amp;MID(C13,3,2)&amp;":"&amp;RIGHT(C13,2)))</f>
        <v>0.66171296296296289</v>
      </c>
      <c r="E13" s="393" t="s">
        <v>1071</v>
      </c>
      <c r="F13" s="389">
        <f>IF(E13=0," ",TIMEVALUE(LEFT(E13,2)&amp;":"&amp;MID(E13,3,2)&amp;":"&amp;RIGHT(E13,2)))</f>
        <v>0.66171296296296289</v>
      </c>
      <c r="G13" s="393" t="s">
        <v>1057</v>
      </c>
      <c r="H13" s="389">
        <f t="shared" si="2"/>
        <v>0.71398148148148144</v>
      </c>
      <c r="I13" s="393" t="s">
        <v>1080</v>
      </c>
      <c r="J13" s="389">
        <f>IF(I13=0," ",TIMEVALUE(LEFT(I13,2)&amp;":"&amp;MID(I13,3,2)&amp;":"&amp;RIGHT(I13,2)))</f>
        <v>0.78671296296296289</v>
      </c>
      <c r="K13" s="393"/>
      <c r="L13" s="389" t="str">
        <f>IF(K13=0," ",TIMEVALUE(LEFT(K13,2)&amp;":"&amp;MID(K13,3,2)&amp;":"&amp;RIGHT(K13,2)))</f>
        <v xml:space="preserve"> </v>
      </c>
      <c r="M13" s="460" t="s">
        <v>15</v>
      </c>
    </row>
    <row r="14" spans="1:17" ht="49.9" customHeight="1">
      <c r="B14" s="414" t="s">
        <v>17</v>
      </c>
      <c r="C14" s="132" t="s">
        <v>1072</v>
      </c>
      <c r="D14" s="389">
        <f t="shared" ref="D14:D17" si="10">IF(C14=0," ",TIMEVALUE(LEFT(C14,2)&amp;":"&amp;MID(C14,3,2)&amp;":"&amp;RIGHT(C14,2)))</f>
        <v>0.62711805555555555</v>
      </c>
      <c r="E14" s="390" t="s">
        <v>801</v>
      </c>
      <c r="F14" s="389">
        <f t="shared" ref="F14:F17" si="11">IF(E14=0," ",TIMEVALUE(LEFT(E14,2)&amp;":"&amp;MID(E14,3,2)&amp;":"&amp;RIGHT(E14,2)))</f>
        <v>0.66737268518518522</v>
      </c>
      <c r="G14" s="390" t="s">
        <v>1076</v>
      </c>
      <c r="H14" s="389">
        <f t="shared" si="2"/>
        <v>0.72104166666666669</v>
      </c>
      <c r="I14" s="390" t="s">
        <v>1081</v>
      </c>
      <c r="J14" s="389">
        <f t="shared" ref="J14:J17" si="12">IF(I14=0," ",TIMEVALUE(LEFT(I14,2)&amp;":"&amp;MID(I14,3,2)&amp;":"&amp;RIGHT(I14,2)))</f>
        <v>0.79237268518518522</v>
      </c>
      <c r="K14" s="390" t="s">
        <v>1085</v>
      </c>
      <c r="L14" s="389">
        <f t="shared" ref="L14:L17" si="13">IF(K14=0," ",TIMEVALUE(LEFT(K14,2)&amp;":"&amp;MID(K14,3,2)&amp;":"&amp;RIGHT(K14,2)))</f>
        <v>0.84815972222222225</v>
      </c>
      <c r="M14" s="460"/>
      <c r="Q14" s="247"/>
    </row>
    <row r="15" spans="1:17" ht="49.9" customHeight="1">
      <c r="B15" s="414" t="s">
        <v>18</v>
      </c>
      <c r="C15" s="132" t="s">
        <v>1072</v>
      </c>
      <c r="D15" s="389">
        <f t="shared" si="10"/>
        <v>0.62711805555555555</v>
      </c>
      <c r="E15" s="390" t="s">
        <v>1039</v>
      </c>
      <c r="F15" s="389">
        <f t="shared" si="11"/>
        <v>0.67443287037037036</v>
      </c>
      <c r="G15" s="390" t="s">
        <v>1077</v>
      </c>
      <c r="H15" s="389">
        <f t="shared" si="2"/>
        <v>0.72598379629629628</v>
      </c>
      <c r="I15" s="390"/>
      <c r="J15" s="389" t="str">
        <f t="shared" si="12"/>
        <v xml:space="preserve"> </v>
      </c>
      <c r="K15" s="390" t="s">
        <v>1086</v>
      </c>
      <c r="L15" s="389">
        <f t="shared" si="13"/>
        <v>0.10592592592592592</v>
      </c>
      <c r="M15" s="460"/>
    </row>
    <row r="16" spans="1:17" ht="49.9" customHeight="1">
      <c r="B16" s="415" t="s">
        <v>13</v>
      </c>
      <c r="C16" s="133" t="s">
        <v>1073</v>
      </c>
      <c r="D16" s="439" t="str">
        <f>IF(C17=0," ",$L$2)</f>
        <v>R</v>
      </c>
      <c r="E16" s="439"/>
      <c r="F16" s="439" t="str">
        <f t="shared" ref="F16:H16" si="14">IF(E17=0," ",$L$2)</f>
        <v>R</v>
      </c>
      <c r="G16" s="439"/>
      <c r="H16" s="439" t="str">
        <f t="shared" si="14"/>
        <v>R</v>
      </c>
      <c r="I16" s="439">
        <v>1922</v>
      </c>
      <c r="J16" s="439" t="str">
        <f t="shared" ref="J16" si="15">IF(I17=0," ",$L$2)</f>
        <v>R</v>
      </c>
      <c r="K16" s="439"/>
      <c r="L16" s="439" t="str">
        <f t="shared" ref="L16" si="16">IF(K17=0," ",$L$2)</f>
        <v>R</v>
      </c>
      <c r="M16" s="460"/>
    </row>
    <row r="17" spans="1:13" ht="49.9" customHeight="1">
      <c r="B17" s="414" t="s">
        <v>19</v>
      </c>
      <c r="C17" s="132" t="s">
        <v>1073</v>
      </c>
      <c r="D17" s="389">
        <f t="shared" si="10"/>
        <v>0.63347222222222221</v>
      </c>
      <c r="E17" s="390" t="s">
        <v>1006</v>
      </c>
      <c r="F17" s="389">
        <f t="shared" si="11"/>
        <v>0.68078703703703702</v>
      </c>
      <c r="G17" s="390" t="s">
        <v>1042</v>
      </c>
      <c r="H17" s="389">
        <f t="shared" si="2"/>
        <v>0.73445601851851849</v>
      </c>
      <c r="I17" s="390" t="s">
        <v>1082</v>
      </c>
      <c r="J17" s="389">
        <f t="shared" si="12"/>
        <v>0.8071990740740741</v>
      </c>
      <c r="K17" s="390" t="s">
        <v>1087</v>
      </c>
      <c r="L17" s="389">
        <f t="shared" si="13"/>
        <v>0.86439814814814808</v>
      </c>
      <c r="M17" s="460"/>
    </row>
    <row r="18" spans="1:13" ht="49.9" customHeight="1">
      <c r="B18" s="341"/>
      <c r="C18" s="277"/>
      <c r="D18" s="394"/>
      <c r="E18" s="395"/>
      <c r="F18" s="394"/>
      <c r="G18" s="395"/>
      <c r="H18" s="394"/>
      <c r="I18" s="395"/>
      <c r="J18" s="394"/>
      <c r="K18" s="395"/>
      <c r="L18" s="394"/>
      <c r="M18" s="455"/>
    </row>
    <row r="19" spans="1:13" ht="49.9" customHeight="1">
      <c r="B19" s="29" t="s">
        <v>21</v>
      </c>
      <c r="C19" s="115"/>
      <c r="D19" s="386"/>
      <c r="E19" s="392"/>
      <c r="F19" s="386"/>
      <c r="G19" s="392"/>
      <c r="H19" s="386"/>
      <c r="I19" s="392"/>
      <c r="J19" s="386"/>
      <c r="K19" s="392"/>
      <c r="L19" s="396"/>
      <c r="M19" s="456"/>
    </row>
    <row r="20" spans="1:13" ht="49.9" customHeight="1">
      <c r="A20" t="s">
        <v>911</v>
      </c>
      <c r="B20" s="29"/>
      <c r="C20" s="115"/>
      <c r="D20" s="386"/>
      <c r="E20" s="392"/>
      <c r="F20" s="386"/>
      <c r="G20" s="392"/>
      <c r="H20" s="386"/>
      <c r="I20" s="392"/>
      <c r="J20" s="386"/>
      <c r="K20" s="392"/>
      <c r="L20" s="396"/>
      <c r="M20" s="28"/>
    </row>
    <row r="21" spans="1:13" ht="49.9" customHeight="1">
      <c r="B21" s="430">
        <v>100</v>
      </c>
      <c r="C21" s="116"/>
      <c r="D21" s="384">
        <v>63</v>
      </c>
      <c r="E21" s="384"/>
      <c r="F21" s="384">
        <v>55</v>
      </c>
      <c r="G21" s="384"/>
      <c r="H21" s="384">
        <v>60</v>
      </c>
      <c r="I21" s="384"/>
      <c r="J21" s="384">
        <v>59</v>
      </c>
      <c r="K21" s="384"/>
      <c r="L21" s="384">
        <v>37</v>
      </c>
      <c r="M21" s="28"/>
    </row>
    <row r="22" spans="1:13" ht="49.9" customHeight="1">
      <c r="B22" s="430">
        <v>101</v>
      </c>
      <c r="C22" s="116"/>
      <c r="D22" s="384">
        <v>54</v>
      </c>
      <c r="E22" s="385"/>
      <c r="F22" s="384">
        <v>56</v>
      </c>
      <c r="G22" s="385"/>
      <c r="H22" s="384">
        <v>47</v>
      </c>
      <c r="I22" s="385"/>
      <c r="J22" s="384">
        <v>57</v>
      </c>
      <c r="K22" s="385"/>
      <c r="L22" s="384">
        <v>24</v>
      </c>
      <c r="M22" s="28"/>
    </row>
    <row r="23" spans="1:13" ht="49.9" customHeight="1">
      <c r="B23" s="430">
        <v>200</v>
      </c>
      <c r="C23" s="116"/>
      <c r="D23" s="384">
        <v>63</v>
      </c>
      <c r="E23" s="385"/>
      <c r="F23" s="384">
        <v>54</v>
      </c>
      <c r="G23" s="385"/>
      <c r="H23" s="384">
        <v>73</v>
      </c>
      <c r="I23" s="385"/>
      <c r="J23" s="384">
        <v>61</v>
      </c>
      <c r="K23" s="385"/>
      <c r="L23" s="384">
        <v>56</v>
      </c>
      <c r="M23" s="28"/>
    </row>
    <row r="24" spans="1:13" ht="49.9" customHeight="1">
      <c r="B24" s="430">
        <v>201</v>
      </c>
      <c r="C24" s="116"/>
      <c r="D24" s="384">
        <v>36</v>
      </c>
      <c r="E24" s="385"/>
      <c r="F24" s="384">
        <v>55</v>
      </c>
      <c r="G24" s="385"/>
      <c r="H24" s="384">
        <v>47</v>
      </c>
      <c r="I24" s="385"/>
      <c r="J24" s="384">
        <v>63</v>
      </c>
      <c r="K24" s="385"/>
      <c r="L24" s="384">
        <v>31</v>
      </c>
      <c r="M24" s="28"/>
    </row>
    <row r="25" spans="1:13" ht="49.9" customHeight="1">
      <c r="B25" s="430">
        <v>308</v>
      </c>
      <c r="C25" s="116"/>
      <c r="D25" s="384">
        <v>7</v>
      </c>
      <c r="E25" s="385"/>
      <c r="F25" s="384">
        <v>7</v>
      </c>
      <c r="G25" s="385"/>
      <c r="H25" s="384">
        <v>10</v>
      </c>
      <c r="I25" s="385"/>
      <c r="J25" s="384">
        <v>9</v>
      </c>
      <c r="K25" s="385"/>
      <c r="L25" s="384">
        <v>10</v>
      </c>
      <c r="M25" s="28"/>
    </row>
    <row r="26" spans="1:13" ht="49.9" customHeight="1">
      <c r="B26" s="431" t="s">
        <v>24</v>
      </c>
      <c r="C26" s="117"/>
      <c r="D26" s="384"/>
      <c r="E26" s="385"/>
      <c r="F26" s="384" t="str">
        <f>IF(F8=0," ","0")</f>
        <v>0</v>
      </c>
      <c r="G26" s="385"/>
      <c r="H26" s="384" t="str">
        <f>IF(H8=0," ","0")</f>
        <v>0</v>
      </c>
      <c r="I26" s="385"/>
      <c r="J26" s="384" t="str">
        <f>IF(J8=0," ","0")</f>
        <v>0</v>
      </c>
      <c r="K26" s="385"/>
      <c r="L26" s="384">
        <v>1</v>
      </c>
      <c r="M26" s="28"/>
    </row>
    <row r="27" spans="1:13" ht="49.9" customHeight="1" thickBot="1">
      <c r="B27" s="432">
        <v>302</v>
      </c>
      <c r="C27" s="118"/>
      <c r="D27" s="384">
        <v>8</v>
      </c>
      <c r="E27" s="385"/>
      <c r="F27" s="384">
        <v>7</v>
      </c>
      <c r="G27" s="385"/>
      <c r="H27" s="384">
        <v>6</v>
      </c>
      <c r="I27" s="385"/>
      <c r="J27" s="384">
        <v>9</v>
      </c>
      <c r="K27" s="385"/>
      <c r="L27" s="384">
        <v>7</v>
      </c>
      <c r="M27" s="28"/>
    </row>
    <row r="28" spans="1:13" ht="49.9" customHeight="1" thickTop="1" thickBot="1">
      <c r="B28" s="433" t="s">
        <v>923</v>
      </c>
      <c r="C28" s="119"/>
      <c r="D28" s="397">
        <f>SUM(D21:D27)</f>
        <v>231</v>
      </c>
      <c r="E28" s="398"/>
      <c r="F28" s="397">
        <f>SUM(F21:F27)</f>
        <v>234</v>
      </c>
      <c r="G28" s="398"/>
      <c r="H28" s="397">
        <f>SUM(H21:H27)</f>
        <v>243</v>
      </c>
      <c r="I28" s="398"/>
      <c r="J28" s="397">
        <f>SUM(J21:J27)</f>
        <v>258</v>
      </c>
      <c r="K28" s="399"/>
      <c r="L28" s="400">
        <f>SUM(L21:L27)</f>
        <v>166</v>
      </c>
      <c r="M28" s="28"/>
    </row>
    <row r="29" spans="1:13" ht="49.9" customHeight="1" thickTop="1" thickBot="1">
      <c r="B29" s="433" t="s">
        <v>924</v>
      </c>
      <c r="C29" s="119"/>
      <c r="D29" s="397">
        <f>D28</f>
        <v>231</v>
      </c>
      <c r="E29" s="398"/>
      <c r="F29" s="397">
        <f>D29+F28</f>
        <v>465</v>
      </c>
      <c r="G29" s="398"/>
      <c r="H29" s="397">
        <f>F29+H28</f>
        <v>708</v>
      </c>
      <c r="I29" s="398"/>
      <c r="J29" s="397">
        <f>J28+H29</f>
        <v>966</v>
      </c>
      <c r="K29" s="399"/>
      <c r="L29" s="400">
        <f>L28+J29</f>
        <v>1132</v>
      </c>
      <c r="M29" s="130"/>
    </row>
    <row r="30" spans="1:13" ht="49.9" customHeight="1" thickTop="1" thickBot="1">
      <c r="B30" s="434" t="s">
        <v>925</v>
      </c>
      <c r="C30" s="120"/>
      <c r="D30" s="401"/>
      <c r="E30" s="402"/>
      <c r="F30" s="401"/>
      <c r="G30" s="398"/>
      <c r="H30" s="401"/>
      <c r="I30" s="402"/>
      <c r="J30" s="401"/>
      <c r="K30" s="403"/>
      <c r="L30" s="404"/>
      <c r="M30" s="28"/>
    </row>
    <row r="31" spans="1:13" ht="49.9" customHeight="1" thickTop="1" thickBot="1">
      <c r="B31" s="434" t="s">
        <v>926</v>
      </c>
      <c r="C31" s="120"/>
      <c r="D31" s="401"/>
      <c r="E31" s="402"/>
      <c r="F31" s="401"/>
      <c r="G31" s="402"/>
      <c r="H31" s="401"/>
      <c r="I31" s="402"/>
      <c r="J31" s="401"/>
      <c r="K31" s="403"/>
      <c r="L31" s="404"/>
      <c r="M31" s="131" t="s">
        <v>679</v>
      </c>
    </row>
    <row r="32" spans="1:13" ht="49.9" customHeight="1" thickTop="1">
      <c r="B32" s="48"/>
      <c r="J32" s="14"/>
      <c r="K32" s="2" t="s">
        <v>30</v>
      </c>
      <c r="M32" s="28" t="s">
        <v>656</v>
      </c>
    </row>
    <row r="33" spans="2:13" ht="49.9" customHeight="1">
      <c r="B33" s="48"/>
      <c r="J33" s="49" t="s">
        <v>31</v>
      </c>
      <c r="M33" s="28"/>
    </row>
    <row r="34" spans="2:13" ht="49.9" customHeight="1">
      <c r="B34" s="417" t="s">
        <v>32</v>
      </c>
      <c r="C34" s="121"/>
      <c r="D34" t="s">
        <v>33</v>
      </c>
      <c r="M34" s="28"/>
    </row>
    <row r="35" spans="2:13" ht="49.9" customHeight="1">
      <c r="B35" s="435" t="s">
        <v>34</v>
      </c>
      <c r="C35" s="122"/>
      <c r="D35" s="462" t="s">
        <v>68</v>
      </c>
      <c r="E35" s="406"/>
      <c r="F35" s="462" t="s">
        <v>68</v>
      </c>
      <c r="G35" s="406"/>
      <c r="H35" s="462" t="s">
        <v>68</v>
      </c>
      <c r="I35" s="406"/>
      <c r="J35" s="462" t="s">
        <v>68</v>
      </c>
      <c r="K35" s="406"/>
      <c r="L35" s="462" t="s">
        <v>68</v>
      </c>
      <c r="M35" s="465" t="s">
        <v>68</v>
      </c>
    </row>
    <row r="36" spans="2:13" ht="49.9" customHeight="1">
      <c r="B36" s="435" t="s">
        <v>35</v>
      </c>
      <c r="C36" s="122"/>
      <c r="D36" s="462" t="s">
        <v>1088</v>
      </c>
      <c r="E36" s="406"/>
      <c r="F36" s="462" t="s">
        <v>1088</v>
      </c>
      <c r="G36" s="406"/>
      <c r="H36" s="462" t="s">
        <v>1088</v>
      </c>
      <c r="I36" s="406"/>
      <c r="J36" s="462" t="s">
        <v>1088</v>
      </c>
      <c r="K36" s="406"/>
      <c r="L36" s="462" t="s">
        <v>1088</v>
      </c>
      <c r="M36" s="463" t="s">
        <v>144</v>
      </c>
    </row>
    <row r="37" spans="2:13" ht="49.9" customHeight="1">
      <c r="B37" s="435" t="s">
        <v>36</v>
      </c>
      <c r="C37" s="122"/>
      <c r="D37" s="462" t="s">
        <v>60</v>
      </c>
      <c r="E37" s="406"/>
      <c r="F37" s="462" t="s">
        <v>60</v>
      </c>
      <c r="G37" s="406"/>
      <c r="H37" s="462" t="s">
        <v>60</v>
      </c>
      <c r="I37" s="406"/>
      <c r="J37" s="462" t="s">
        <v>60</v>
      </c>
      <c r="K37" s="406"/>
      <c r="L37" s="462" t="s">
        <v>60</v>
      </c>
      <c r="M37" s="464" t="s">
        <v>656</v>
      </c>
    </row>
    <row r="38" spans="2:13" ht="49.9" customHeight="1">
      <c r="B38" s="435"/>
      <c r="C38" s="122"/>
      <c r="D38" s="462"/>
      <c r="E38" s="406"/>
      <c r="F38" s="462"/>
      <c r="G38" s="408"/>
      <c r="H38" s="462"/>
      <c r="I38" s="406"/>
      <c r="J38" s="462"/>
      <c r="K38" s="406"/>
      <c r="L38" s="462"/>
      <c r="M38" s="465"/>
    </row>
    <row r="39" spans="2:13" ht="49.9" customHeight="1">
      <c r="B39" s="435" t="s">
        <v>37</v>
      </c>
      <c r="C39" s="122"/>
      <c r="D39" s="462" t="s">
        <v>481</v>
      </c>
      <c r="E39" s="406"/>
      <c r="F39" s="462" t="s">
        <v>481</v>
      </c>
      <c r="G39" s="406"/>
      <c r="H39" s="462" t="s">
        <v>481</v>
      </c>
      <c r="I39" s="406"/>
      <c r="J39" s="462" t="s">
        <v>55</v>
      </c>
      <c r="K39" s="406"/>
      <c r="L39" s="462" t="s">
        <v>481</v>
      </c>
      <c r="M39" s="465" t="s">
        <v>481</v>
      </c>
    </row>
    <row r="40" spans="2:13" ht="49.9" customHeight="1">
      <c r="B40" s="435" t="s">
        <v>38</v>
      </c>
      <c r="C40" s="122"/>
      <c r="D40" s="462" t="s">
        <v>1089</v>
      </c>
      <c r="E40" s="406"/>
      <c r="F40" s="462" t="s">
        <v>1089</v>
      </c>
      <c r="G40" s="406"/>
      <c r="H40" s="462" t="s">
        <v>1089</v>
      </c>
      <c r="I40" s="406"/>
      <c r="J40" s="462" t="s">
        <v>1089</v>
      </c>
      <c r="K40" s="406"/>
      <c r="L40" s="462" t="s">
        <v>1089</v>
      </c>
      <c r="M40" s="465" t="s">
        <v>656</v>
      </c>
    </row>
    <row r="41" spans="2:13" ht="49.9" customHeight="1">
      <c r="B41" s="435" t="s">
        <v>39</v>
      </c>
      <c r="C41" s="122"/>
      <c r="D41" s="462" t="s">
        <v>69</v>
      </c>
      <c r="E41" s="406"/>
      <c r="F41" s="462" t="s">
        <v>69</v>
      </c>
      <c r="G41" s="406"/>
      <c r="H41" s="462" t="s">
        <v>69</v>
      </c>
      <c r="I41" s="406"/>
      <c r="J41" s="462" t="s">
        <v>69</v>
      </c>
      <c r="K41" s="406"/>
      <c r="L41" s="462" t="s">
        <v>69</v>
      </c>
      <c r="M41" s="465" t="s">
        <v>772</v>
      </c>
    </row>
    <row r="42" spans="2:13" ht="49.9" customHeight="1">
      <c r="B42" s="436" t="s">
        <v>40</v>
      </c>
      <c r="C42" s="123"/>
      <c r="D42" s="34"/>
      <c r="E42" s="259"/>
      <c r="H42" s="34"/>
      <c r="I42" s="259"/>
      <c r="J42" s="34"/>
      <c r="K42" s="259"/>
      <c r="L42" s="34"/>
      <c r="M42" s="53"/>
    </row>
    <row r="43" spans="2:13" ht="49.9" customHeight="1">
      <c r="B43" s="48"/>
      <c r="D43" s="34"/>
      <c r="E43" s="259"/>
      <c r="F43" s="34"/>
      <c r="G43" s="259"/>
      <c r="H43" s="34"/>
      <c r="I43" s="259"/>
      <c r="J43" s="34"/>
      <c r="K43" s="259"/>
      <c r="L43" s="34"/>
      <c r="M43" s="53"/>
    </row>
    <row r="44" spans="2:13" ht="49.9" customHeight="1">
      <c r="B44" s="419" t="s">
        <v>41</v>
      </c>
      <c r="C44" s="121"/>
      <c r="D44" s="55"/>
      <c r="E44" s="260"/>
      <c r="F44" s="34"/>
      <c r="G44" s="259"/>
      <c r="H44" s="34"/>
      <c r="I44" s="259"/>
      <c r="J44" s="428" t="s">
        <v>42</v>
      </c>
      <c r="K44" s="260"/>
      <c r="L44" s="34"/>
      <c r="M44" s="53"/>
    </row>
    <row r="45" spans="2:13" ht="49.9" customHeight="1">
      <c r="B45" s="419" t="s">
        <v>43</v>
      </c>
      <c r="C45" s="124"/>
      <c r="D45" s="425"/>
      <c r="E45" s="426"/>
      <c r="F45" s="427" t="s">
        <v>44</v>
      </c>
      <c r="G45" s="259"/>
      <c r="H45" s="34">
        <f>M30*8</f>
        <v>0</v>
      </c>
      <c r="I45" s="259"/>
      <c r="J45" s="429" t="s">
        <v>45</v>
      </c>
      <c r="M45" s="53"/>
    </row>
    <row r="46" spans="2:13" ht="49.9" customHeight="1">
      <c r="B46" s="419" t="s">
        <v>46</v>
      </c>
      <c r="C46" s="124"/>
      <c r="D46" s="425" t="s">
        <v>47</v>
      </c>
      <c r="E46" s="426"/>
      <c r="F46" s="427" t="s">
        <v>44</v>
      </c>
      <c r="G46" s="259"/>
      <c r="H46" s="34">
        <f>F47*8</f>
        <v>0</v>
      </c>
      <c r="I46" s="259"/>
      <c r="J46" s="429" t="s">
        <v>48</v>
      </c>
      <c r="M46" s="53"/>
    </row>
    <row r="47" spans="2:13" ht="49.9" customHeight="1">
      <c r="B47" s="420" t="s">
        <v>49</v>
      </c>
      <c r="D47" s="34"/>
      <c r="E47" s="259"/>
      <c r="F47" s="58"/>
      <c r="G47" s="268"/>
      <c r="H47" s="34"/>
      <c r="I47" s="259"/>
      <c r="J47" s="34"/>
      <c r="K47" s="259"/>
      <c r="L47" s="34"/>
      <c r="M47" s="53"/>
    </row>
    <row r="48" spans="2:13" ht="49.9" customHeight="1">
      <c r="B48" s="420"/>
      <c r="D48" s="55"/>
      <c r="E48" s="260"/>
      <c r="F48" s="34"/>
      <c r="G48" s="259"/>
      <c r="H48" s="34"/>
      <c r="I48" s="259"/>
      <c r="J48" s="34"/>
      <c r="K48" s="259"/>
      <c r="L48" s="34"/>
      <c r="M48" s="53"/>
    </row>
    <row r="49" spans="2:13" ht="49.9" customHeight="1" thickBot="1">
      <c r="B49" s="421" t="s">
        <v>50</v>
      </c>
      <c r="C49" s="125"/>
      <c r="D49" s="60"/>
      <c r="E49" s="261"/>
      <c r="F49" s="34"/>
      <c r="G49" s="259"/>
      <c r="H49" s="60"/>
      <c r="I49" s="261"/>
      <c r="J49" s="60"/>
      <c r="K49" s="261"/>
      <c r="L49" s="60"/>
      <c r="M49" s="53"/>
    </row>
    <row r="50" spans="2:13" ht="49.9" customHeight="1" thickBot="1">
      <c r="B50" s="422" t="s">
        <v>921</v>
      </c>
      <c r="C50" s="124"/>
      <c r="D50" s="409" t="s">
        <v>145</v>
      </c>
      <c r="E50" s="410"/>
      <c r="F50" s="409" t="s">
        <v>892</v>
      </c>
      <c r="G50" s="410"/>
      <c r="H50" s="409" t="s">
        <v>892</v>
      </c>
      <c r="I50" s="410"/>
      <c r="J50" s="409" t="s">
        <v>1091</v>
      </c>
      <c r="K50" s="410"/>
      <c r="L50" s="409" t="s">
        <v>1092</v>
      </c>
      <c r="M50" s="468" t="s">
        <v>132</v>
      </c>
    </row>
    <row r="51" spans="2:13" ht="49.9" customHeight="1" thickBot="1">
      <c r="B51" s="422" t="s">
        <v>922</v>
      </c>
      <c r="C51" s="124"/>
      <c r="D51" s="409">
        <v>67</v>
      </c>
      <c r="E51" s="410"/>
      <c r="F51" s="409">
        <v>70</v>
      </c>
      <c r="G51" s="410"/>
      <c r="H51" s="409">
        <v>70</v>
      </c>
      <c r="I51" s="410"/>
      <c r="J51" s="409">
        <v>66</v>
      </c>
      <c r="K51" s="410"/>
      <c r="L51" s="409">
        <v>67</v>
      </c>
      <c r="M51" s="468">
        <v>66</v>
      </c>
    </row>
    <row r="52" spans="2:13" ht="49.9" customHeight="1">
      <c r="B52" s="423" t="s">
        <v>53</v>
      </c>
      <c r="C52" s="126"/>
      <c r="D52" s="34"/>
      <c r="E52" s="259"/>
      <c r="J52" s="34"/>
      <c r="K52" s="259"/>
      <c r="L52" s="34"/>
      <c r="M52" s="53"/>
    </row>
    <row r="53" spans="2:13" ht="49.9" customHeight="1">
      <c r="B53" s="420" t="s">
        <v>54</v>
      </c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49.9" customHeight="1">
      <c r="B54" s="420"/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 ht="49.9" customHeight="1" thickBot="1">
      <c r="B55" s="424"/>
      <c r="C55" s="68"/>
      <c r="D55" s="68"/>
      <c r="E55" s="264"/>
      <c r="F55" s="68"/>
      <c r="G55" s="264"/>
      <c r="H55" s="68"/>
      <c r="I55" s="264"/>
      <c r="J55" s="68"/>
      <c r="K55" s="264"/>
      <c r="L55" s="68"/>
      <c r="M55" s="98"/>
    </row>
    <row r="56" spans="2:13" ht="15.75" thickTop="1"/>
  </sheetData>
  <mergeCells count="2">
    <mergeCell ref="B1:M1"/>
    <mergeCell ref="H2:J2"/>
  </mergeCells>
  <dataValidations disablePrompts="1" count="8">
    <dataValidation type="list" errorStyle="information" operator="equal" allowBlank="1" showErrorMessage="1" sqref="D35:M35" xr:uid="{00000000-0002-0000-0E00-000000000000}">
      <formula1>"Ted Dunn,Richard Gray,Billy Rueckert, Victor Varney"</formula1>
    </dataValidation>
    <dataValidation type="list" errorStyle="information" operator="equal" allowBlank="1" showErrorMessage="1" sqref="D39:M39" xr:uid="{00000000-0002-0000-0E00-000001000000}">
      <formula1>"Chris R Boli,Jay Horn, Nathan DeWitt"</formula1>
    </dataValidation>
    <dataValidation type="list" errorStyle="information" operator="equal" allowBlank="1" showErrorMessage="1" sqref="D40:L40" xr:uid="{00000000-0002-0000-0E00-000002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41:L41" xr:uid="{00000000-0002-0000-0E00-000003000000}">
      <formula1>"Dennis Winchell, Art Kotz, Harold BoettcherArt Kotz, Rob Grau,Joe Mills,John Morck,Brandt Wilkus,Chris Tilley,Charles Stirewalt,Victor Varney,Nick Conner,Richard Gray,John Tredway,Donald Marshall"</formula1>
    </dataValidation>
    <dataValidation errorStyle="information" allowBlank="1" showInputMessage="1" showErrorMessage="1" sqref="D42:E42" xr:uid="{00000000-0002-0000-0E00-000004000000}"/>
    <dataValidation type="list" errorStyle="information" operator="equal" allowBlank="1" showErrorMessage="1" sqref="D37:L37" xr:uid="{00000000-0002-0000-0E00-000005000000}">
      <formula1>"Donald Marshall,Charles Stirewalt,Chris Tilley,John Tredway,Victor Varney"</formula1>
    </dataValidation>
    <dataValidation type="list" errorStyle="information" operator="equal" allowBlank="1" showErrorMessage="1" sqref="D36:L36" xr:uid="{00000000-0002-0000-0E00-000006000000}">
      <formula1>"Harold Boettcher,Gene Ezzell,Rob Grau,Roger Koss,Gray Lackey,Michael S MacLean,Joe Mills,John F Morck,Ray Albers"</formula1>
    </dataValidation>
    <dataValidation type="list" errorStyle="warning" operator="equal" allowBlank="1" showErrorMessage="1" sqref="D8:L8" xr:uid="{00000000-0002-0000-0E00-000007000000}">
      <formula1>"17,,399,671,1686,1640"</formula1>
    </dataValidation>
  </dataValidations>
  <pageMargins left="0.7" right="0.7" top="0.75" bottom="0.75" header="0.3" footer="0.3"/>
  <pageSetup scale="24" fitToWidth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promptTitle="Check Names" prompt="_x000a__x000a_" xr:uid="{C0BF2EC6-0B50-4025-837B-F2F3D68630F7}">
          <x14:formula1>
            <xm:f>DATA_Lists!$X$4:$X$219</xm:f>
          </x14:formula1>
          <xm:sqref>M32 M40 M37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Q56"/>
  <sheetViews>
    <sheetView workbookViewId="0"/>
  </sheetViews>
  <sheetFormatPr defaultRowHeight="15"/>
  <cols>
    <col min="1" max="1" width="3.28515625" customWidth="1"/>
    <col min="2" max="2" width="50.7109375" customWidth="1"/>
    <col min="3" max="3" width="2.28515625" customWidth="1"/>
    <col min="4" max="4" width="50.7109375" customWidth="1"/>
    <col min="5" max="5" width="2.140625" style="14" customWidth="1"/>
    <col min="6" max="6" width="50.7109375" customWidth="1"/>
    <col min="7" max="7" width="2.140625" style="14" customWidth="1"/>
    <col min="8" max="8" width="50.7109375" customWidth="1"/>
    <col min="9" max="9" width="1.7109375" style="14" customWidth="1"/>
    <col min="10" max="10" width="50.7109375" customWidth="1"/>
    <col min="11" max="11" width="2.140625" style="14" customWidth="1"/>
    <col min="12" max="12" width="50.7109375" customWidth="1"/>
    <col min="13" max="13" width="20.7109375" customWidth="1"/>
    <col min="14" max="14" width="1.5703125" customWidth="1"/>
    <col min="15" max="15" width="23.28515625" customWidth="1"/>
    <col min="16" max="1030" width="11.7109375" customWidth="1"/>
  </cols>
  <sheetData>
    <row r="1" spans="1:17" ht="55.9" customHeight="1" thickTop="1">
      <c r="B1" s="501" t="s">
        <v>3</v>
      </c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</row>
    <row r="2" spans="1:17" ht="49.9" customHeight="1">
      <c r="B2" s="411" t="s">
        <v>4</v>
      </c>
      <c r="C2" s="110"/>
      <c r="D2" s="239"/>
      <c r="E2" s="250"/>
      <c r="F2" s="6" t="s">
        <v>5</v>
      </c>
      <c r="G2" s="265"/>
      <c r="H2" s="502">
        <v>45191</v>
      </c>
      <c r="I2" s="502"/>
      <c r="J2" s="502"/>
      <c r="K2" s="271"/>
      <c r="L2" s="99" t="s">
        <v>7</v>
      </c>
      <c r="M2" s="8" t="s">
        <v>6</v>
      </c>
    </row>
    <row r="3" spans="1:17" ht="49.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438">
        <f>IF(H2="","",INDEX('2023_Trains'!B7:D59,MATCH(H2,'2023_Trains'!C7:C59,0),1))</f>
        <v>41</v>
      </c>
    </row>
    <row r="4" spans="1:17" ht="49.9" customHeight="1">
      <c r="B4" s="5"/>
      <c r="C4" s="110"/>
      <c r="D4" s="437"/>
      <c r="E4" s="251"/>
      <c r="F4" s="102"/>
      <c r="G4" s="266"/>
      <c r="H4" s="396">
        <f>IF(H2=0," ",VLOOKUP(H2,'2023_Trains'!C9:N62,11,))</f>
        <v>6082</v>
      </c>
      <c r="I4" s="270"/>
      <c r="J4" s="246"/>
      <c r="K4" s="273"/>
      <c r="L4" s="35"/>
      <c r="M4" s="108"/>
    </row>
    <row r="5" spans="1:17" ht="49.9" customHeight="1">
      <c r="B5" s="412" t="s">
        <v>917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49.9" customHeight="1">
      <c r="A6" s="14"/>
      <c r="B6" s="413" t="s">
        <v>918</v>
      </c>
      <c r="C6" s="112"/>
      <c r="D6" s="381" t="str">
        <f>IF($H$2=0," ",IF(VLOOKUP($H$2,'2023_Trains'!$C$7:$N$63,4)=0," ",VLOOKUP($H$2,'2023_Trains'!$C$7:$N$63,4,FALSE)))</f>
        <v>10:30 am</v>
      </c>
      <c r="E6" s="382"/>
      <c r="F6" s="381" t="str">
        <f>IF($H$2=0," ",IF(VLOOKUP($H$2,'2023_Trains'!$C$7:$N$63,5)=0," ",VLOOKUP($H$2,'2023_Trains'!$C$7:$N$63,5,FALSE)))</f>
        <v xml:space="preserve"> </v>
      </c>
      <c r="G6" s="382"/>
      <c r="H6" s="381" t="str">
        <f>IF($H$2=0," ",IF(VLOOKUP($H$2,'2023_Trains'!$C$7:$N$63,6)=0," ",VLOOKUP($H$2,'2023_Trains'!$C$7:$N$63,6,FALSE)))</f>
        <v xml:space="preserve"> </v>
      </c>
      <c r="I6" s="382"/>
      <c r="J6" s="381" t="str">
        <f>IF($H$2=0," ",IF(VLOOKUP($H$2,'2023_Trains'!$C$7:$N$63,7)=0," ",VLOOKUP($H$2,'2023_Trains'!$C$7:$N$63,7,FALSE)))</f>
        <v xml:space="preserve"> </v>
      </c>
      <c r="K6" s="382"/>
      <c r="L6" s="381" t="str">
        <f>IF($H$2=0," ",IF(VLOOKUP($H$2,'2023_Trains'!$C$7:$N$63,8)=0," ",VLOOKUP($H$2,'2023_Trains'!$C$7:$N$63,8,FALSE)))</f>
        <v xml:space="preserve"> </v>
      </c>
      <c r="M6" s="26"/>
      <c r="N6" s="14"/>
    </row>
    <row r="7" spans="1:17" ht="49.9" customHeight="1">
      <c r="A7" s="14"/>
      <c r="B7" s="18" t="s">
        <v>919</v>
      </c>
      <c r="C7" s="113"/>
      <c r="D7" s="383">
        <f>IF(D6=" "," ",VALUE(D6))</f>
        <v>0.4375</v>
      </c>
      <c r="E7" s="382"/>
      <c r="F7" s="383" t="str">
        <f>IF(F6=" "," ",VALUE(F6))</f>
        <v xml:space="preserve"> </v>
      </c>
      <c r="G7" s="382"/>
      <c r="H7" s="383" t="str">
        <f t="shared" ref="H7:L7" si="0">IF(H6=" "," ",VALUE(H6))</f>
        <v xml:space="preserve"> </v>
      </c>
      <c r="I7" s="382"/>
      <c r="J7" s="383" t="str">
        <f t="shared" si="0"/>
        <v xml:space="preserve"> </v>
      </c>
      <c r="K7" s="382"/>
      <c r="L7" s="383" t="str">
        <f t="shared" si="0"/>
        <v xml:space="preserve"> </v>
      </c>
      <c r="M7" s="330"/>
      <c r="N7" s="14"/>
      <c r="O7" s="282"/>
    </row>
    <row r="8" spans="1:17" ht="49.9" customHeight="1">
      <c r="B8" s="18" t="s">
        <v>920</v>
      </c>
      <c r="C8" s="113"/>
      <c r="D8" s="384">
        <v>671</v>
      </c>
      <c r="E8" s="385"/>
      <c r="F8" s="384"/>
      <c r="G8" s="385"/>
      <c r="H8" s="384"/>
      <c r="I8" s="385"/>
      <c r="J8" s="384"/>
      <c r="K8" s="385"/>
      <c r="L8" s="384"/>
      <c r="M8" s="20"/>
    </row>
    <row r="9" spans="1:17" ht="49.9" customHeight="1">
      <c r="B9" s="23"/>
      <c r="C9" s="114"/>
      <c r="D9" s="386"/>
      <c r="E9" s="387"/>
      <c r="F9" s="388"/>
      <c r="G9" s="387"/>
      <c r="H9" s="388"/>
      <c r="I9" s="387"/>
      <c r="J9" s="388"/>
      <c r="K9" s="387"/>
      <c r="L9" s="388"/>
      <c r="M9" s="20"/>
    </row>
    <row r="10" spans="1:17" ht="49.9" customHeight="1">
      <c r="B10" s="414" t="s">
        <v>12</v>
      </c>
      <c r="C10" s="132" t="s">
        <v>992</v>
      </c>
      <c r="D10" s="389">
        <f t="shared" ref="D10:F12" si="1">IF(C10=0," ",TIMEVALUE(LEFT(C10,2)&amp;":"&amp;MID(C10,3,2)&amp;":"&amp;RIGHT(C10,2)))</f>
        <v>0.44067129629629626</v>
      </c>
      <c r="E10" s="390"/>
      <c r="F10" s="389" t="str">
        <f t="shared" si="1"/>
        <v xml:space="preserve"> </v>
      </c>
      <c r="G10" s="390"/>
      <c r="H10" s="389" t="str">
        <f t="shared" ref="H10" si="2">IF(G10=0," ",TIMEVALUE(LEFT(G10,2)&amp;":"&amp;MID(G10,3,2)&amp;":"&amp;RIGHT(G10,2)))</f>
        <v xml:space="preserve"> </v>
      </c>
      <c r="I10" s="390"/>
      <c r="J10" s="389" t="str">
        <f t="shared" ref="J10" si="3">IF(I10=0," ",TIMEVALUE(LEFT(I10,2)&amp;":"&amp;MID(I10,3,2)&amp;":"&amp;RIGHT(I10,2)))</f>
        <v xml:space="preserve"> </v>
      </c>
      <c r="K10" s="390"/>
      <c r="L10" s="389" t="str">
        <f t="shared" ref="L10" si="4">IF(K10=0," ",TIMEVALUE(LEFT(K10,2)&amp;":"&amp;MID(K10,3,2)&amp;":"&amp;RIGHT(K10,2)))</f>
        <v xml:space="preserve"> </v>
      </c>
      <c r="M10" s="337"/>
    </row>
    <row r="11" spans="1:17" ht="49.9" customHeight="1">
      <c r="B11" s="415" t="s">
        <v>13</v>
      </c>
      <c r="C11" s="248"/>
      <c r="D11" s="439" t="str">
        <f>IF(C12=0," ",$L$2)</f>
        <v>R</v>
      </c>
      <c r="E11" s="439"/>
      <c r="F11" s="439" t="str">
        <f t="shared" ref="F11" si="5">IF(E12=0," ",$L$2)</f>
        <v xml:space="preserve"> </v>
      </c>
      <c r="G11" s="439"/>
      <c r="H11" s="439" t="str">
        <f t="shared" ref="H11" si="6">IF(G12=0," ",$L$2)</f>
        <v xml:space="preserve"> </v>
      </c>
      <c r="I11" s="439"/>
      <c r="J11" s="439" t="str">
        <f t="shared" ref="J11" si="7">IF(I12=0," ",$L$2)</f>
        <v xml:space="preserve"> </v>
      </c>
      <c r="K11" s="439"/>
      <c r="L11" s="439" t="str">
        <f t="shared" ref="L11" si="8">IF(K12=0," ",$L$2)</f>
        <v xml:space="preserve"> </v>
      </c>
      <c r="M11" s="337"/>
      <c r="O11" s="245"/>
    </row>
    <row r="12" spans="1:17" ht="49.9" customHeight="1">
      <c r="B12" s="414" t="s">
        <v>14</v>
      </c>
      <c r="C12" s="132" t="s">
        <v>712</v>
      </c>
      <c r="D12" s="389">
        <f t="shared" si="1"/>
        <v>0.44843749999999999</v>
      </c>
      <c r="E12" s="390"/>
      <c r="F12" s="389" t="str">
        <f t="shared" ref="F12" si="9">IF(E12=0," ",TIMEVALUE(LEFT(E12,2)&amp;":"&amp;MID(E12,3,2)&amp;":"&amp;RIGHT(E12,2)))</f>
        <v xml:space="preserve"> </v>
      </c>
      <c r="G12" s="390"/>
      <c r="H12" s="389" t="str">
        <f t="shared" ref="H12" si="10">IF(G12=0," ",TIMEVALUE(LEFT(G12,2)&amp;":"&amp;MID(G12,3,2)&amp;":"&amp;RIGHT(G12,2)))</f>
        <v xml:space="preserve"> </v>
      </c>
      <c r="I12" s="390"/>
      <c r="J12" s="389" t="str">
        <f t="shared" ref="J12" si="11">IF(I12=0," ",TIMEVALUE(LEFT(I12,2)&amp;":"&amp;MID(I12,3,2)&amp;":"&amp;RIGHT(I12,2)))</f>
        <v xml:space="preserve"> </v>
      </c>
      <c r="K12" s="390"/>
      <c r="L12" s="389" t="str">
        <f t="shared" ref="L12" si="12">IF(K12=0," ",TIMEVALUE(LEFT(K12,2)&amp;":"&amp;MID(K12,3,2)&amp;":"&amp;RIGHT(K12,2)))</f>
        <v xml:space="preserve"> </v>
      </c>
      <c r="M12" s="337"/>
      <c r="O12" s="301"/>
    </row>
    <row r="13" spans="1:17" ht="49.9" customHeight="1">
      <c r="B13" s="414" t="s">
        <v>16</v>
      </c>
      <c r="C13" s="132" t="s">
        <v>997</v>
      </c>
      <c r="D13" s="389">
        <f>IF(C13=0," ",TIMEVALUE(LEFT(C13,2)&amp;":"&amp;MID(C13,3,2)&amp;":"&amp;RIGHT(C13,2)))</f>
        <v>0.45549768518518513</v>
      </c>
      <c r="E13" s="393"/>
      <c r="F13" s="389" t="str">
        <f>IF(E13=0," ",TIMEVALUE(LEFT(E13,2)&amp;":"&amp;MID(E13,3,2)&amp;":"&amp;RIGHT(E13,2)))</f>
        <v xml:space="preserve"> </v>
      </c>
      <c r="G13" s="393"/>
      <c r="H13" s="389" t="str">
        <f>IF(G13=0," ",TIMEVALUE(LEFT(G13,2)&amp;":"&amp;MID(G13,3,2)&amp;":"&amp;RIGHT(G13,2)))</f>
        <v xml:space="preserve"> </v>
      </c>
      <c r="I13" s="393"/>
      <c r="J13" s="389" t="str">
        <f>IF(I13=0," ",TIMEVALUE(LEFT(I13,2)&amp;":"&amp;MID(I13,3,2)&amp;":"&amp;RIGHT(I13,2)))</f>
        <v xml:space="preserve"> </v>
      </c>
      <c r="K13" s="393"/>
      <c r="L13" s="389" t="str">
        <f>IF(K13=0," ",TIMEVALUE(LEFT(K13,2)&amp;":"&amp;MID(K13,3,2)&amp;":"&amp;RIGHT(K13,2)))</f>
        <v xml:space="preserve"> </v>
      </c>
      <c r="M13" s="337" t="s">
        <v>15</v>
      </c>
    </row>
    <row r="14" spans="1:17" ht="49.9" customHeight="1">
      <c r="B14" s="414" t="s">
        <v>17</v>
      </c>
      <c r="C14" s="132" t="s">
        <v>1058</v>
      </c>
      <c r="D14" s="389">
        <f t="shared" ref="D14:D17" si="13">IF(C14=0," ",TIMEVALUE(LEFT(C14,2)&amp;":"&amp;MID(C14,3,2)&amp;":"&amp;RIGHT(C14,2)))</f>
        <v>0.49998842592592596</v>
      </c>
      <c r="E14" s="390"/>
      <c r="F14" s="389" t="str">
        <f t="shared" ref="F14:F17" si="14">IF(E14=0," ",TIMEVALUE(LEFT(E14,2)&amp;":"&amp;MID(E14,3,2)&amp;":"&amp;RIGHT(E14,2)))</f>
        <v xml:space="preserve"> </v>
      </c>
      <c r="G14" s="390"/>
      <c r="H14" s="389" t="str">
        <f t="shared" ref="H14:H17" si="15">IF(G14=0," ",TIMEVALUE(LEFT(G14,2)&amp;":"&amp;MID(G14,3,2)&amp;":"&amp;RIGHT(G14,2)))</f>
        <v xml:space="preserve"> </v>
      </c>
      <c r="I14" s="390"/>
      <c r="J14" s="389" t="str">
        <f t="shared" ref="J14:J17" si="16">IF(I14=0," ",TIMEVALUE(LEFT(I14,2)&amp;":"&amp;MID(I14,3,2)&amp;":"&amp;RIGHT(I14,2)))</f>
        <v xml:space="preserve"> </v>
      </c>
      <c r="K14" s="390"/>
      <c r="L14" s="389" t="str">
        <f t="shared" ref="L14:L17" si="17">IF(K14=0," ",TIMEVALUE(LEFT(K14,2)&amp;":"&amp;MID(K14,3,2)&amp;":"&amp;RIGHT(K14,2)))</f>
        <v xml:space="preserve"> </v>
      </c>
      <c r="M14" s="337"/>
      <c r="Q14" s="247"/>
    </row>
    <row r="15" spans="1:17" ht="49.9" customHeight="1">
      <c r="B15" s="414" t="s">
        <v>18</v>
      </c>
      <c r="C15" s="132" t="s">
        <v>1060</v>
      </c>
      <c r="D15" s="389">
        <f t="shared" si="13"/>
        <v>0.50494212962962959</v>
      </c>
      <c r="E15" s="390"/>
      <c r="F15" s="389" t="str">
        <f t="shared" si="14"/>
        <v xml:space="preserve"> </v>
      </c>
      <c r="G15" s="390"/>
      <c r="H15" s="389" t="str">
        <f t="shared" si="15"/>
        <v xml:space="preserve"> </v>
      </c>
      <c r="I15" s="390"/>
      <c r="J15" s="389" t="str">
        <f t="shared" si="16"/>
        <v xml:space="preserve"> </v>
      </c>
      <c r="K15" s="390"/>
      <c r="L15" s="389" t="str">
        <f t="shared" si="17"/>
        <v xml:space="preserve"> </v>
      </c>
      <c r="M15" s="337"/>
    </row>
    <row r="16" spans="1:17" ht="49.9" customHeight="1">
      <c r="B16" s="415" t="s">
        <v>13</v>
      </c>
      <c r="C16" s="133" t="s">
        <v>1059</v>
      </c>
      <c r="D16" s="439" t="str">
        <f>IF(C17=0," ",$L$2)</f>
        <v>R</v>
      </c>
      <c r="E16" s="439"/>
      <c r="F16" s="439" t="str">
        <f t="shared" ref="F16" si="18">IF(E17=0," ",$L$2)</f>
        <v xml:space="preserve"> </v>
      </c>
      <c r="G16" s="439"/>
      <c r="H16" s="439" t="str">
        <f t="shared" ref="H16" si="19">IF(G17=0," ",$L$2)</f>
        <v xml:space="preserve"> </v>
      </c>
      <c r="I16" s="439"/>
      <c r="J16" s="439" t="str">
        <f t="shared" ref="J16" si="20">IF(I17=0," ",$L$2)</f>
        <v xml:space="preserve"> </v>
      </c>
      <c r="K16" s="439"/>
      <c r="L16" s="439" t="str">
        <f t="shared" ref="L16" si="21">IF(K17=0," ",$L$2)</f>
        <v xml:space="preserve"> </v>
      </c>
      <c r="M16" s="337"/>
    </row>
    <row r="17" spans="1:13" ht="49.9" customHeight="1">
      <c r="B17" s="414" t="s">
        <v>19</v>
      </c>
      <c r="C17" s="132" t="s">
        <v>1061</v>
      </c>
      <c r="D17" s="389">
        <f t="shared" si="13"/>
        <v>0.51129629629629625</v>
      </c>
      <c r="E17" s="390"/>
      <c r="F17" s="389" t="str">
        <f t="shared" si="14"/>
        <v xml:space="preserve"> </v>
      </c>
      <c r="G17" s="390"/>
      <c r="H17" s="389" t="str">
        <f t="shared" si="15"/>
        <v xml:space="preserve"> </v>
      </c>
      <c r="I17" s="390"/>
      <c r="J17" s="389" t="str">
        <f t="shared" si="16"/>
        <v xml:space="preserve"> </v>
      </c>
      <c r="K17" s="390"/>
      <c r="L17" s="389" t="str">
        <f t="shared" si="17"/>
        <v xml:space="preserve"> </v>
      </c>
      <c r="M17" s="337"/>
    </row>
    <row r="18" spans="1:13" ht="49.9" customHeight="1">
      <c r="B18" s="341"/>
      <c r="C18" s="277"/>
      <c r="D18" s="394"/>
      <c r="E18" s="395"/>
      <c r="F18" s="394"/>
      <c r="G18" s="395"/>
      <c r="H18" s="394"/>
      <c r="I18" s="395"/>
      <c r="J18" s="394"/>
      <c r="K18" s="395"/>
      <c r="L18" s="394"/>
      <c r="M18" s="342"/>
    </row>
    <row r="19" spans="1:13" ht="49.9" customHeight="1">
      <c r="B19" s="29" t="s">
        <v>21</v>
      </c>
      <c r="C19" s="115"/>
      <c r="D19" s="386"/>
      <c r="E19" s="392"/>
      <c r="F19" s="386"/>
      <c r="G19" s="392"/>
      <c r="H19" s="386"/>
      <c r="I19" s="392"/>
      <c r="J19" s="386"/>
      <c r="K19" s="392"/>
      <c r="L19" s="396"/>
      <c r="M19" s="28"/>
    </row>
    <row r="20" spans="1:13" ht="49.9" customHeight="1">
      <c r="A20" t="s">
        <v>911</v>
      </c>
      <c r="B20" s="29"/>
      <c r="C20" s="115"/>
      <c r="D20" s="386"/>
      <c r="E20" s="392"/>
      <c r="F20" s="386"/>
      <c r="G20" s="392"/>
      <c r="H20" s="386"/>
      <c r="I20" s="392"/>
      <c r="J20" s="386"/>
      <c r="K20" s="392"/>
      <c r="L20" s="396"/>
      <c r="M20" s="28"/>
    </row>
    <row r="21" spans="1:13" ht="49.9" customHeight="1">
      <c r="B21" s="430">
        <v>100</v>
      </c>
      <c r="C21" s="116"/>
      <c r="D21" s="384">
        <v>42</v>
      </c>
      <c r="E21" s="384"/>
      <c r="F21" s="384"/>
      <c r="G21" s="384"/>
      <c r="H21" s="384"/>
      <c r="I21" s="384"/>
      <c r="J21" s="384"/>
      <c r="K21" s="384"/>
      <c r="L21" s="384"/>
      <c r="M21" s="28"/>
    </row>
    <row r="22" spans="1:13" ht="49.9" customHeight="1">
      <c r="B22" s="430">
        <v>101</v>
      </c>
      <c r="C22" s="116"/>
      <c r="D22" s="384">
        <v>35</v>
      </c>
      <c r="E22" s="385"/>
      <c r="F22" s="384"/>
      <c r="G22" s="385"/>
      <c r="H22" s="384"/>
      <c r="I22" s="385"/>
      <c r="J22" s="384"/>
      <c r="K22" s="385"/>
      <c r="L22" s="384"/>
      <c r="M22" s="28"/>
    </row>
    <row r="23" spans="1:13" ht="49.9" customHeight="1">
      <c r="B23" s="430">
        <v>200</v>
      </c>
      <c r="C23" s="116"/>
      <c r="D23" s="384">
        <v>35</v>
      </c>
      <c r="E23" s="385"/>
      <c r="F23" s="384"/>
      <c r="G23" s="385"/>
      <c r="H23" s="384"/>
      <c r="I23" s="385"/>
      <c r="J23" s="384"/>
      <c r="K23" s="385"/>
      <c r="L23" s="384"/>
      <c r="M23" s="28"/>
    </row>
    <row r="24" spans="1:13" ht="49.9" customHeight="1">
      <c r="B24" s="430">
        <v>201</v>
      </c>
      <c r="C24" s="116"/>
      <c r="D24" s="384">
        <v>51</v>
      </c>
      <c r="E24" s="385"/>
      <c r="F24" s="384"/>
      <c r="G24" s="385"/>
      <c r="H24" s="384"/>
      <c r="I24" s="385"/>
      <c r="J24" s="384"/>
      <c r="K24" s="385"/>
      <c r="L24" s="384"/>
      <c r="M24" s="28"/>
    </row>
    <row r="25" spans="1:13" ht="49.9" customHeight="1">
      <c r="B25" s="430">
        <v>308</v>
      </c>
      <c r="C25" s="116"/>
      <c r="D25" s="384">
        <v>0</v>
      </c>
      <c r="E25" s="385"/>
      <c r="F25" s="384"/>
      <c r="G25" s="385"/>
      <c r="H25" s="384"/>
      <c r="I25" s="385"/>
      <c r="J25" s="384"/>
      <c r="K25" s="385"/>
      <c r="L25" s="384"/>
      <c r="M25" s="28"/>
    </row>
    <row r="26" spans="1:13" ht="49.9" customHeight="1">
      <c r="B26" s="431" t="s">
        <v>24</v>
      </c>
      <c r="C26" s="117"/>
      <c r="D26" s="384">
        <v>0</v>
      </c>
      <c r="E26" s="385"/>
      <c r="F26" s="384" t="str">
        <f>IF(F8=0," ","0")</f>
        <v xml:space="preserve"> </v>
      </c>
      <c r="G26" s="385"/>
      <c r="H26" s="384" t="str">
        <f>IF(H8=0," ","0")</f>
        <v xml:space="preserve"> </v>
      </c>
      <c r="I26" s="385"/>
      <c r="J26" s="384" t="str">
        <f>IF(J8=0," ","0")</f>
        <v xml:space="preserve"> </v>
      </c>
      <c r="K26" s="385"/>
      <c r="L26" s="384" t="str">
        <f>IF(L8=0," ","0")</f>
        <v xml:space="preserve"> </v>
      </c>
      <c r="M26" s="28"/>
    </row>
    <row r="27" spans="1:13" ht="49.9" customHeight="1" thickBot="1">
      <c r="B27" s="432" t="s">
        <v>25</v>
      </c>
      <c r="C27" s="118"/>
      <c r="D27" s="384">
        <v>0</v>
      </c>
      <c r="E27" s="385"/>
      <c r="F27" s="384" t="str">
        <f>IF(F8=0," ","0")</f>
        <v xml:space="preserve"> </v>
      </c>
      <c r="G27" s="385"/>
      <c r="H27" s="384" t="str">
        <f>IF(H8=0," ","0")</f>
        <v xml:space="preserve"> </v>
      </c>
      <c r="I27" s="385"/>
      <c r="J27" s="384" t="str">
        <f>IF(J8=0," ","0")</f>
        <v xml:space="preserve"> </v>
      </c>
      <c r="K27" s="385"/>
      <c r="L27" s="384" t="str">
        <f>IF(L8=0," ","0")</f>
        <v xml:space="preserve"> </v>
      </c>
      <c r="M27" s="28"/>
    </row>
    <row r="28" spans="1:13" ht="49.9" customHeight="1" thickTop="1" thickBot="1">
      <c r="B28" s="433" t="s">
        <v>923</v>
      </c>
      <c r="C28" s="119"/>
      <c r="D28" s="397">
        <f>SUM(D21:D27)</f>
        <v>163</v>
      </c>
      <c r="E28" s="398"/>
      <c r="F28" s="397">
        <f>SUM(F21:F27)</f>
        <v>0</v>
      </c>
      <c r="G28" s="398"/>
      <c r="H28" s="397">
        <f>SUM(H21:H27)</f>
        <v>0</v>
      </c>
      <c r="I28" s="398"/>
      <c r="J28" s="397">
        <f>SUM(J21:J27)</f>
        <v>0</v>
      </c>
      <c r="K28" s="399"/>
      <c r="L28" s="400">
        <f>SUM(L21:L27)</f>
        <v>0</v>
      </c>
      <c r="M28" s="28"/>
    </row>
    <row r="29" spans="1:13" ht="49.9" customHeight="1" thickTop="1" thickBot="1">
      <c r="B29" s="433" t="s">
        <v>924</v>
      </c>
      <c r="C29" s="119"/>
      <c r="D29" s="397">
        <f>D28</f>
        <v>163</v>
      </c>
      <c r="E29" s="398"/>
      <c r="F29" s="397">
        <f>D29+F28</f>
        <v>163</v>
      </c>
      <c r="G29" s="398"/>
      <c r="H29" s="397">
        <f>F29+H28</f>
        <v>163</v>
      </c>
      <c r="I29" s="398"/>
      <c r="J29" s="397">
        <f>J28+H29</f>
        <v>163</v>
      </c>
      <c r="K29" s="399"/>
      <c r="L29" s="400">
        <f>L28+J29</f>
        <v>163</v>
      </c>
      <c r="M29" s="130"/>
    </row>
    <row r="30" spans="1:13" ht="49.9" customHeight="1" thickTop="1" thickBot="1">
      <c r="B30" s="434" t="s">
        <v>925</v>
      </c>
      <c r="C30" s="120"/>
      <c r="D30" s="401"/>
      <c r="E30" s="402"/>
      <c r="F30" s="401"/>
      <c r="G30" s="398"/>
      <c r="H30" s="401"/>
      <c r="I30" s="402"/>
      <c r="J30" s="401"/>
      <c r="K30" s="403"/>
      <c r="L30" s="404"/>
      <c r="M30" s="28"/>
    </row>
    <row r="31" spans="1:13" ht="49.9" customHeight="1" thickTop="1" thickBot="1">
      <c r="B31" s="434" t="s">
        <v>926</v>
      </c>
      <c r="C31" s="120"/>
      <c r="D31" s="401"/>
      <c r="E31" s="402"/>
      <c r="F31" s="401"/>
      <c r="G31" s="402"/>
      <c r="H31" s="401"/>
      <c r="I31" s="402"/>
      <c r="J31" s="401"/>
      <c r="K31" s="403"/>
      <c r="L31" s="404"/>
      <c r="M31" s="131" t="s">
        <v>679</v>
      </c>
    </row>
    <row r="32" spans="1:13" ht="49.9" customHeight="1" thickTop="1">
      <c r="B32" s="48"/>
      <c r="J32" s="14"/>
      <c r="K32" s="2" t="s">
        <v>30</v>
      </c>
      <c r="M32" s="28" t="s">
        <v>486</v>
      </c>
    </row>
    <row r="33" spans="2:13" ht="49.9" customHeight="1">
      <c r="B33" s="48"/>
      <c r="F33" s="28" t="s">
        <v>71</v>
      </c>
      <c r="J33" s="49" t="s">
        <v>31</v>
      </c>
      <c r="M33" s="28"/>
    </row>
    <row r="34" spans="2:13" ht="49.9" customHeight="1">
      <c r="B34" s="417" t="s">
        <v>32</v>
      </c>
      <c r="C34" s="121"/>
      <c r="D34" t="s">
        <v>33</v>
      </c>
      <c r="M34" s="28"/>
    </row>
    <row r="35" spans="2:13" ht="49.9" customHeight="1">
      <c r="B35" s="435" t="s">
        <v>34</v>
      </c>
      <c r="C35" s="122"/>
      <c r="D35" s="405" t="s">
        <v>68</v>
      </c>
      <c r="E35" s="406"/>
      <c r="F35" s="405"/>
      <c r="G35" s="406"/>
      <c r="H35" s="405"/>
      <c r="I35" s="406"/>
      <c r="J35" s="405"/>
      <c r="K35" s="406"/>
      <c r="L35" s="405"/>
      <c r="M35" s="28"/>
    </row>
    <row r="36" spans="2:13" ht="49.9" customHeight="1">
      <c r="B36" s="435" t="s">
        <v>35</v>
      </c>
      <c r="C36" s="122"/>
      <c r="D36" s="405" t="s">
        <v>56</v>
      </c>
      <c r="E36" s="406"/>
      <c r="F36" s="405"/>
      <c r="G36" s="406"/>
      <c r="H36" s="405"/>
      <c r="I36" s="406"/>
      <c r="J36" s="405"/>
      <c r="K36" s="406"/>
      <c r="L36" s="405"/>
      <c r="M36" s="53"/>
    </row>
    <row r="37" spans="2:13" ht="49.9" customHeight="1">
      <c r="B37" s="435" t="s">
        <v>36</v>
      </c>
      <c r="C37" s="122"/>
      <c r="D37" s="405" t="s">
        <v>60</v>
      </c>
      <c r="E37" s="406"/>
      <c r="F37" s="405"/>
      <c r="G37" s="406"/>
      <c r="H37" s="405"/>
      <c r="I37" s="406"/>
      <c r="J37" s="405"/>
      <c r="K37" s="406"/>
      <c r="L37" s="405"/>
      <c r="M37" s="53"/>
    </row>
    <row r="38" spans="2:13" ht="49.9" customHeight="1">
      <c r="B38" s="435"/>
      <c r="C38" s="122"/>
      <c r="D38" s="405"/>
      <c r="E38" s="406"/>
      <c r="F38" s="407"/>
      <c r="G38" s="408"/>
      <c r="H38" s="405"/>
      <c r="I38" s="406"/>
      <c r="J38" s="405"/>
      <c r="K38" s="406"/>
      <c r="L38" s="405"/>
      <c r="M38" s="53"/>
    </row>
    <row r="39" spans="2:13" ht="49.9" customHeight="1">
      <c r="B39" s="435" t="s">
        <v>37</v>
      </c>
      <c r="C39" s="122"/>
      <c r="D39" s="405" t="s">
        <v>656</v>
      </c>
      <c r="E39" s="406"/>
      <c r="F39" s="405"/>
      <c r="G39" s="406"/>
      <c r="H39" s="405"/>
      <c r="I39" s="406"/>
      <c r="J39" s="405"/>
      <c r="K39" s="406"/>
      <c r="L39" s="405"/>
      <c r="M39" s="53"/>
    </row>
    <row r="40" spans="2:13" ht="49.9" customHeight="1">
      <c r="B40" s="435" t="s">
        <v>38</v>
      </c>
      <c r="C40" s="122"/>
      <c r="D40" s="405" t="s">
        <v>69</v>
      </c>
      <c r="E40" s="406"/>
      <c r="F40" s="405"/>
      <c r="G40" s="406"/>
      <c r="H40" s="405"/>
      <c r="I40" s="406"/>
      <c r="J40" s="405"/>
      <c r="K40" s="406"/>
      <c r="L40" s="405"/>
      <c r="M40" s="53"/>
    </row>
    <row r="41" spans="2:13" ht="49.9" customHeight="1">
      <c r="B41" s="435" t="s">
        <v>39</v>
      </c>
      <c r="C41" s="122"/>
      <c r="D41" s="405" t="s">
        <v>71</v>
      </c>
      <c r="E41" s="406"/>
      <c r="F41" s="405"/>
      <c r="G41" s="406"/>
      <c r="H41" s="405"/>
      <c r="I41" s="406"/>
      <c r="J41" s="405"/>
      <c r="K41" s="406"/>
      <c r="L41" s="405"/>
      <c r="M41" s="53"/>
    </row>
    <row r="42" spans="2:13" ht="49.9" customHeight="1">
      <c r="B42" s="436" t="s">
        <v>40</v>
      </c>
      <c r="C42" s="123"/>
      <c r="D42" s="34"/>
      <c r="E42" s="259"/>
      <c r="H42" s="34"/>
      <c r="I42" s="259"/>
      <c r="J42" s="34"/>
      <c r="K42" s="259"/>
      <c r="L42" s="34"/>
      <c r="M42" s="53"/>
    </row>
    <row r="43" spans="2:13" ht="49.9" customHeight="1">
      <c r="B43" s="48"/>
      <c r="D43" s="34"/>
      <c r="E43" s="259"/>
      <c r="F43" s="34"/>
      <c r="G43" s="259"/>
      <c r="H43" s="34"/>
      <c r="I43" s="259"/>
      <c r="J43" s="34"/>
      <c r="K43" s="259"/>
      <c r="L43" s="34"/>
      <c r="M43" s="53"/>
    </row>
    <row r="44" spans="2:13" ht="49.9" customHeight="1">
      <c r="B44" s="419" t="s">
        <v>41</v>
      </c>
      <c r="C44" s="121"/>
      <c r="D44" s="55"/>
      <c r="E44" s="260"/>
      <c r="F44" s="34"/>
      <c r="G44" s="259"/>
      <c r="H44" s="34"/>
      <c r="I44" s="259"/>
      <c r="J44" s="428" t="s">
        <v>42</v>
      </c>
      <c r="K44" s="260"/>
      <c r="L44" s="34"/>
      <c r="M44" s="53"/>
    </row>
    <row r="45" spans="2:13" ht="49.9" customHeight="1">
      <c r="B45" s="419" t="s">
        <v>43</v>
      </c>
      <c r="C45" s="124"/>
      <c r="D45" s="425"/>
      <c r="E45" s="426"/>
      <c r="F45" s="427" t="s">
        <v>44</v>
      </c>
      <c r="G45" s="259"/>
      <c r="H45" s="34">
        <f>M30*8</f>
        <v>0</v>
      </c>
      <c r="I45" s="259"/>
      <c r="J45" s="429" t="s">
        <v>45</v>
      </c>
      <c r="M45" s="53"/>
    </row>
    <row r="46" spans="2:13" ht="49.9" customHeight="1">
      <c r="B46" s="419" t="s">
        <v>46</v>
      </c>
      <c r="C46" s="124"/>
      <c r="D46" s="425" t="s">
        <v>47</v>
      </c>
      <c r="E46" s="426"/>
      <c r="F46" s="427" t="s">
        <v>44</v>
      </c>
      <c r="G46" s="259"/>
      <c r="H46" s="34">
        <f>F47*8</f>
        <v>0</v>
      </c>
      <c r="I46" s="259"/>
      <c r="J46" s="429" t="s">
        <v>48</v>
      </c>
      <c r="M46" s="53"/>
    </row>
    <row r="47" spans="2:13" ht="49.9" customHeight="1">
      <c r="B47" s="420" t="s">
        <v>49</v>
      </c>
      <c r="D47" s="34"/>
      <c r="E47" s="259"/>
      <c r="F47" s="58"/>
      <c r="G47" s="268"/>
      <c r="H47" s="34"/>
      <c r="I47" s="259"/>
      <c r="J47" s="34"/>
      <c r="K47" s="259"/>
      <c r="L47" s="34"/>
      <c r="M47" s="53"/>
    </row>
    <row r="48" spans="2:13" ht="49.9" customHeight="1">
      <c r="B48" s="420"/>
      <c r="D48" s="55"/>
      <c r="E48" s="260"/>
      <c r="F48" s="34"/>
      <c r="G48" s="259"/>
      <c r="H48" s="34"/>
      <c r="I48" s="259"/>
      <c r="J48" s="34"/>
      <c r="K48" s="259"/>
      <c r="L48" s="34"/>
      <c r="M48" s="53"/>
    </row>
    <row r="49" spans="2:13" ht="49.9" customHeight="1" thickBot="1">
      <c r="B49" s="421" t="s">
        <v>50</v>
      </c>
      <c r="C49" s="125"/>
      <c r="D49" s="60"/>
      <c r="E49" s="261"/>
      <c r="F49" s="34"/>
      <c r="G49" s="259"/>
      <c r="H49" s="60"/>
      <c r="I49" s="261"/>
      <c r="J49" s="60"/>
      <c r="K49" s="261"/>
      <c r="L49" s="60"/>
      <c r="M49" s="53"/>
    </row>
    <row r="50" spans="2:13" ht="49.9" customHeight="1" thickBot="1">
      <c r="B50" s="422" t="s">
        <v>921</v>
      </c>
      <c r="C50" s="124"/>
      <c r="D50" s="409" t="s">
        <v>892</v>
      </c>
      <c r="E50" s="410"/>
      <c r="F50" s="409"/>
      <c r="G50" s="410"/>
      <c r="H50" s="409"/>
      <c r="I50" s="410"/>
      <c r="J50" s="409"/>
      <c r="K50" s="410"/>
      <c r="L50" s="409"/>
      <c r="M50" s="53"/>
    </row>
    <row r="51" spans="2:13" ht="49.9" customHeight="1" thickBot="1">
      <c r="B51" s="422" t="s">
        <v>922</v>
      </c>
      <c r="C51" s="124"/>
      <c r="D51" s="409">
        <v>69</v>
      </c>
      <c r="E51" s="410"/>
      <c r="F51" s="409"/>
      <c r="G51" s="410"/>
      <c r="H51" s="409"/>
      <c r="I51" s="410"/>
      <c r="J51" s="409"/>
      <c r="K51" s="410"/>
      <c r="L51" s="409"/>
      <c r="M51" s="53"/>
    </row>
    <row r="52" spans="2:13" ht="49.9" customHeight="1">
      <c r="B52" s="423" t="s">
        <v>53</v>
      </c>
      <c r="C52" s="126"/>
      <c r="D52" s="34"/>
      <c r="E52" s="259"/>
      <c r="J52" s="34"/>
      <c r="K52" s="259"/>
      <c r="L52" s="34"/>
      <c r="M52" s="53"/>
    </row>
    <row r="53" spans="2:13" ht="49.9" customHeight="1">
      <c r="B53" s="420" t="s">
        <v>54</v>
      </c>
      <c r="C53" s="127"/>
      <c r="D53" s="452" t="s">
        <v>1062</v>
      </c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49.9" customHeight="1">
      <c r="B54" s="420"/>
      <c r="C54" s="127"/>
      <c r="D54" s="452" t="s">
        <v>1063</v>
      </c>
      <c r="E54" s="259"/>
      <c r="F54" s="34"/>
      <c r="G54" s="259"/>
      <c r="H54" s="34"/>
      <c r="I54" s="259"/>
      <c r="J54" s="34"/>
      <c r="K54" s="259"/>
      <c r="L54" s="34"/>
      <c r="M54" s="53"/>
    </row>
    <row r="55" spans="2:13" ht="49.9" customHeight="1" thickBot="1">
      <c r="B55" s="424"/>
      <c r="C55" s="68"/>
      <c r="D55" s="68"/>
      <c r="E55" s="264"/>
      <c r="F55" s="68"/>
      <c r="G55" s="264"/>
      <c r="H55" s="68"/>
      <c r="I55" s="264"/>
      <c r="J55" s="68"/>
      <c r="K55" s="264"/>
      <c r="L55" s="68"/>
      <c r="M55" s="98"/>
    </row>
    <row r="56" spans="2:13" ht="15.75" thickTop="1"/>
  </sheetData>
  <mergeCells count="2">
    <mergeCell ref="B1:M1"/>
    <mergeCell ref="H2:J2"/>
  </mergeCells>
  <dataValidations count="8">
    <dataValidation type="list" errorStyle="information" operator="equal" allowBlank="1" showErrorMessage="1" sqref="D35:L35" xr:uid="{00000000-0002-0000-0F00-000000000000}">
      <formula1>"Ted Dunn,Richard Gray,Billy Rueckert, Victor Varney"</formula1>
    </dataValidation>
    <dataValidation type="list" errorStyle="information" operator="equal" allowBlank="1" showErrorMessage="1" sqref="D39:L39" xr:uid="{00000000-0002-0000-0F00-000001000000}">
      <formula1>"Chris R Boli,Jay Horn, Nathan DeWitt"</formula1>
    </dataValidation>
    <dataValidation type="list" errorStyle="information" operator="equal" allowBlank="1" showErrorMessage="1" sqref="D40:L40" xr:uid="{00000000-0002-0000-0F00-000002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41:L41" xr:uid="{00000000-0002-0000-0F00-000003000000}">
      <formula1>"Dennis Winchell, Art Kotz, Harold BoettcherArt Kotz, Rob Grau,Joe Mills,John Morck,Brandt Wilkus,Chris Tilley,Charles Stirewalt,Victor Varney,Nick Conner,Richard Gray,John Tredway,Donald Marshall"</formula1>
    </dataValidation>
    <dataValidation errorStyle="information" allowBlank="1" showInputMessage="1" showErrorMessage="1" sqref="D42:E42" xr:uid="{00000000-0002-0000-0F00-000004000000}"/>
    <dataValidation type="list" errorStyle="information" operator="equal" allowBlank="1" showErrorMessage="1" sqref="D37:L37" xr:uid="{00000000-0002-0000-0F00-000005000000}">
      <formula1>"Donald Marshall,Charles Stirewalt,Chris Tilley,John Tredway,Victor Varney"</formula1>
    </dataValidation>
    <dataValidation type="list" errorStyle="information" operator="equal" allowBlank="1" showErrorMessage="1" sqref="D36:L36" xr:uid="{00000000-0002-0000-0F00-000006000000}">
      <formula1>"Harold Boettcher,Gene Ezzell,Rob Grau,Roger Koss,Gray Lackey,Michael S MacLean,Joe Mills,John F Morck,Ray Albers"</formula1>
    </dataValidation>
    <dataValidation type="list" errorStyle="warning" operator="equal" allowBlank="1" showErrorMessage="1" sqref="D8:L8" xr:uid="{00000000-0002-0000-0F00-000007000000}">
      <formula1>"17,,399,671,1686,1640"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Check Names" prompt="_x000a__x000a_" xr:uid="{3AADF523-3321-4645-BF47-5B8DDA128458}">
          <x14:formula1>
            <xm:f>DATA_Lists!$X$4:$X$219</xm:f>
          </x14:formula1>
          <xm:sqref>M32 F33</xm:sqref>
        </x14:dataValidation>
      </x14:dataValidation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Q56"/>
  <sheetViews>
    <sheetView workbookViewId="0"/>
  </sheetViews>
  <sheetFormatPr defaultRowHeight="15"/>
  <cols>
    <col min="1" max="1" width="3.28515625" customWidth="1"/>
    <col min="2" max="2" width="50.7109375" customWidth="1"/>
    <col min="3" max="3" width="2.28515625" customWidth="1"/>
    <col min="4" max="4" width="50.7109375" customWidth="1"/>
    <col min="5" max="5" width="2.140625" style="14" customWidth="1"/>
    <col min="6" max="6" width="50.7109375" customWidth="1"/>
    <col min="7" max="7" width="2.140625" style="14" customWidth="1"/>
    <col min="8" max="8" width="50.7109375" customWidth="1"/>
    <col min="9" max="9" width="1.7109375" style="14" customWidth="1"/>
    <col min="10" max="10" width="50.7109375" customWidth="1"/>
    <col min="11" max="11" width="2.140625" style="14" customWidth="1"/>
    <col min="12" max="12" width="50.7109375" customWidth="1"/>
    <col min="13" max="13" width="20.7109375" customWidth="1"/>
    <col min="14" max="14" width="1.5703125" customWidth="1"/>
    <col min="15" max="15" width="23.28515625" customWidth="1"/>
    <col min="16" max="1030" width="11.7109375" customWidth="1"/>
  </cols>
  <sheetData>
    <row r="1" spans="1:17" ht="55.9" customHeight="1" thickTop="1">
      <c r="B1" s="501" t="s">
        <v>3</v>
      </c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</row>
    <row r="2" spans="1:17" ht="49.9" customHeight="1">
      <c r="B2" s="411" t="s">
        <v>4</v>
      </c>
      <c r="C2" s="110"/>
      <c r="D2" s="239"/>
      <c r="E2" s="250"/>
      <c r="F2" s="6" t="s">
        <v>5</v>
      </c>
      <c r="G2" s="265"/>
      <c r="H2" s="502">
        <v>45186</v>
      </c>
      <c r="I2" s="502"/>
      <c r="J2" s="502"/>
      <c r="K2" s="271"/>
      <c r="L2" s="99" t="s">
        <v>7</v>
      </c>
      <c r="M2" s="8" t="s">
        <v>6</v>
      </c>
    </row>
    <row r="3" spans="1:17" ht="49.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438">
        <f>IF(H2="","",INDEX('2023_Trains'!B7:D59,MATCH(H2,'2023_Trains'!C7:C59,0),1))</f>
        <v>40</v>
      </c>
    </row>
    <row r="4" spans="1:17" ht="49.9" customHeight="1">
      <c r="B4" s="5"/>
      <c r="C4" s="110"/>
      <c r="D4" s="437"/>
      <c r="E4" s="251"/>
      <c r="F4" s="102"/>
      <c r="G4" s="266"/>
      <c r="H4" s="396">
        <f>IF(H2=0," ",VLOOKUP(H2,'2023_Trains'!C9:N62,11,))</f>
        <v>5919</v>
      </c>
      <c r="I4" s="270"/>
      <c r="J4" s="246"/>
      <c r="K4" s="273"/>
      <c r="L4" s="35"/>
      <c r="M4" s="108"/>
    </row>
    <row r="5" spans="1:17" ht="49.9" customHeight="1">
      <c r="B5" s="412" t="s">
        <v>917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49.9" customHeight="1">
      <c r="A6" s="14"/>
      <c r="B6" s="413" t="s">
        <v>918</v>
      </c>
      <c r="C6" s="112"/>
      <c r="D6" s="381" t="str">
        <f>IF($H$2=0," ",IF(VLOOKUP($H$2,'2023_Trains'!$C$7:$N$63,4)=0," ",VLOOKUP($H$2,'2023_Trains'!$C$7:$N$63,4,FALSE)))</f>
        <v>1:00 pm</v>
      </c>
      <c r="E6" s="382"/>
      <c r="F6" s="381" t="str">
        <f>IF($H$2=0," ",IF(VLOOKUP($H$2,'2023_Trains'!$C$7:$N$63,5)=0," ",VLOOKUP($H$2,'2023_Trains'!$C$7:$N$63,5,FALSE)))</f>
        <v>2:30 pm</v>
      </c>
      <c r="G6" s="382"/>
      <c r="H6" s="381" t="str">
        <f>IF($H$2=0," ",IF(VLOOKUP($H$2,'2023_Trains'!$C$7:$N$63,6)=0," ",VLOOKUP($H$2,'2023_Trains'!$C$7:$N$63,6,FALSE)))</f>
        <v>4:00 pm</v>
      </c>
      <c r="I6" s="382"/>
      <c r="J6" s="381" t="str">
        <f>IF($H$2=0," ",IF(VLOOKUP($H$2,'2023_Trains'!$C$7:$N$63,7)=0," ",VLOOKUP($H$2,'2023_Trains'!$C$7:$N$63,7,FALSE)))</f>
        <v xml:space="preserve"> </v>
      </c>
      <c r="K6" s="382"/>
      <c r="L6" s="381" t="str">
        <f>IF($H$2=0," ",IF(VLOOKUP($H$2,'2023_Trains'!$C$7:$N$63,8)=0," ",VLOOKUP($H$2,'2023_Trains'!$C$7:$N$63,8,FALSE)))</f>
        <v xml:space="preserve"> </v>
      </c>
      <c r="M6" s="26"/>
      <c r="N6" s="14"/>
    </row>
    <row r="7" spans="1:17" ht="49.9" customHeight="1">
      <c r="A7" s="14"/>
      <c r="B7" s="18" t="s">
        <v>919</v>
      </c>
      <c r="C7" s="113"/>
      <c r="D7" s="383">
        <f>IF(D6=" "," ",VALUE(D6))</f>
        <v>0.54166666666666663</v>
      </c>
      <c r="E7" s="382"/>
      <c r="F7" s="383">
        <f>IF(F6=" "," ",VALUE(F6))</f>
        <v>0.60416666666666663</v>
      </c>
      <c r="G7" s="382"/>
      <c r="H7" s="383">
        <f t="shared" ref="H7:L7" si="0">IF(H6=" "," ",VALUE(H6))</f>
        <v>0.66666666666666663</v>
      </c>
      <c r="I7" s="382"/>
      <c r="J7" s="383" t="str">
        <f t="shared" si="0"/>
        <v xml:space="preserve"> </v>
      </c>
      <c r="K7" s="382"/>
      <c r="L7" s="383" t="str">
        <f t="shared" si="0"/>
        <v xml:space="preserve"> </v>
      </c>
      <c r="M7" s="330"/>
      <c r="N7" s="14"/>
      <c r="O7" s="282"/>
    </row>
    <row r="8" spans="1:17" ht="49.9" customHeight="1">
      <c r="B8" s="18" t="s">
        <v>920</v>
      </c>
      <c r="C8" s="113"/>
      <c r="D8" s="384">
        <v>671</v>
      </c>
      <c r="E8" s="385"/>
      <c r="F8" s="384">
        <v>671</v>
      </c>
      <c r="G8" s="385"/>
      <c r="H8" s="384">
        <v>671</v>
      </c>
      <c r="I8" s="385"/>
      <c r="J8" s="384"/>
      <c r="K8" s="385"/>
      <c r="L8" s="384"/>
      <c r="M8" s="20"/>
    </row>
    <row r="9" spans="1:17" ht="49.9" customHeight="1">
      <c r="B9" s="23"/>
      <c r="C9" s="114"/>
      <c r="D9" s="386"/>
      <c r="E9" s="387"/>
      <c r="F9" s="388"/>
      <c r="G9" s="387"/>
      <c r="H9" s="388"/>
      <c r="I9" s="387"/>
      <c r="J9" s="388"/>
      <c r="K9" s="387"/>
      <c r="L9" s="388"/>
      <c r="M9" s="20"/>
    </row>
    <row r="10" spans="1:17" ht="49.9" customHeight="1">
      <c r="B10" s="414" t="s">
        <v>12</v>
      </c>
      <c r="C10" s="132" t="s">
        <v>847</v>
      </c>
      <c r="D10" s="389">
        <f t="shared" ref="D10:F12" si="1">IF(C10=0," ",TIMEVALUE(LEFT(C10,2)&amp;":"&amp;MID(C10,3,2)&amp;":"&amp;RIGHT(C10,2)))</f>
        <v>0.54237268518518522</v>
      </c>
      <c r="E10" s="390" t="s">
        <v>795</v>
      </c>
      <c r="F10" s="389">
        <f t="shared" si="1"/>
        <v>0.60733796296296294</v>
      </c>
      <c r="G10" s="390" t="s">
        <v>801</v>
      </c>
      <c r="H10" s="389">
        <f t="shared" ref="H10" si="2">IF(G10=0," ",TIMEVALUE(LEFT(G10,2)&amp;":"&amp;MID(G10,3,2)&amp;":"&amp;RIGHT(G10,2)))</f>
        <v>0.66737268518518522</v>
      </c>
      <c r="I10" s="390"/>
      <c r="J10" s="389" t="str">
        <f t="shared" ref="J10" si="3">IF(I10=0," ",TIMEVALUE(LEFT(I10,2)&amp;":"&amp;MID(I10,3,2)&amp;":"&amp;RIGHT(I10,2)))</f>
        <v xml:space="preserve"> </v>
      </c>
      <c r="K10" s="390"/>
      <c r="L10" s="389" t="str">
        <f t="shared" ref="L10" si="4">IF(K10=0," ",TIMEVALUE(LEFT(K10,2)&amp;":"&amp;MID(K10,3,2)&amp;":"&amp;RIGHT(K10,2)))</f>
        <v xml:space="preserve"> </v>
      </c>
      <c r="M10" s="337"/>
    </row>
    <row r="11" spans="1:17" ht="49.9" customHeight="1">
      <c r="B11" s="415" t="s">
        <v>13</v>
      </c>
      <c r="C11" s="248"/>
      <c r="D11" s="439" t="str">
        <f>IF(C12=0," ",$L$2)</f>
        <v>R</v>
      </c>
      <c r="E11" s="439"/>
      <c r="F11" s="439" t="str">
        <f t="shared" ref="F11" si="5">IF(E12=0," ",$L$2)</f>
        <v>R</v>
      </c>
      <c r="G11" s="439"/>
      <c r="H11" s="439" t="str">
        <f t="shared" ref="H11" si="6">IF(G12=0," ",$L$2)</f>
        <v>R</v>
      </c>
      <c r="I11" s="439"/>
      <c r="J11" s="439" t="str">
        <f t="shared" ref="J11" si="7">IF(I12=0," ",$L$2)</f>
        <v xml:space="preserve"> </v>
      </c>
      <c r="K11" s="439"/>
      <c r="L11" s="439" t="str">
        <f t="shared" ref="L11" si="8">IF(K12=0," ",$L$2)</f>
        <v xml:space="preserve"> </v>
      </c>
      <c r="M11" s="337"/>
      <c r="O11" s="245"/>
    </row>
    <row r="12" spans="1:17" ht="49.9" customHeight="1">
      <c r="B12" s="414" t="s">
        <v>14</v>
      </c>
      <c r="C12" s="132" t="s">
        <v>1052</v>
      </c>
      <c r="D12" s="389">
        <f t="shared" si="1"/>
        <v>0.55013888888888884</v>
      </c>
      <c r="E12" s="390" t="s">
        <v>842</v>
      </c>
      <c r="F12" s="389">
        <f t="shared" ref="F12" si="9">IF(E12=0," ",TIMEVALUE(LEFT(E12,2)&amp;":"&amp;MID(E12,3,2)&amp;":"&amp;RIGHT(E12,2)))</f>
        <v>0.61439814814814808</v>
      </c>
      <c r="G12" s="390" t="s">
        <v>1039</v>
      </c>
      <c r="H12" s="389">
        <f t="shared" ref="H12" si="10">IF(G12=0," ",TIMEVALUE(LEFT(G12,2)&amp;":"&amp;MID(G12,3,2)&amp;":"&amp;RIGHT(G12,2)))</f>
        <v>0.67443287037037036</v>
      </c>
      <c r="I12" s="390"/>
      <c r="J12" s="389" t="str">
        <f t="shared" ref="J12" si="11">IF(I12=0," ",TIMEVALUE(LEFT(I12,2)&amp;":"&amp;MID(I12,3,2)&amp;":"&amp;RIGHT(I12,2)))</f>
        <v xml:space="preserve"> </v>
      </c>
      <c r="K12" s="390"/>
      <c r="L12" s="389" t="str">
        <f t="shared" ref="L12" si="12">IF(K12=0," ",TIMEVALUE(LEFT(K12,2)&amp;":"&amp;MID(K12,3,2)&amp;":"&amp;RIGHT(K12,2)))</f>
        <v xml:space="preserve"> </v>
      </c>
      <c r="M12" s="337"/>
      <c r="O12" s="301"/>
    </row>
    <row r="13" spans="1:17" ht="49.9" customHeight="1">
      <c r="B13" s="414" t="s">
        <v>16</v>
      </c>
      <c r="C13" s="132" t="s">
        <v>851</v>
      </c>
      <c r="D13" s="389">
        <f>IF(C13=0," ",TIMEVALUE(LEFT(C13,2)&amp;":"&amp;MID(C13,3,2)&amp;":"&amp;RIGHT(C13,2)))</f>
        <v>0.55578703703703702</v>
      </c>
      <c r="E13" s="393" t="s">
        <v>1054</v>
      </c>
      <c r="F13" s="389">
        <f>IF(E13=0," ",TIMEVALUE(LEFT(E13,2)&amp;":"&amp;MID(E13,3,2)&amp;":"&amp;RIGHT(E13,2)))</f>
        <v>0.62145833333333333</v>
      </c>
      <c r="G13" s="393" t="s">
        <v>1006</v>
      </c>
      <c r="H13" s="389">
        <f>IF(G13=0," ",TIMEVALUE(LEFT(G13,2)&amp;":"&amp;MID(G13,3,2)&amp;":"&amp;RIGHT(G13,2)))</f>
        <v>0.68078703703703702</v>
      </c>
      <c r="I13" s="393"/>
      <c r="J13" s="389" t="str">
        <f>IF(I13=0," ",TIMEVALUE(LEFT(I13,2)&amp;":"&amp;MID(I13,3,2)&amp;":"&amp;RIGHT(I13,2)))</f>
        <v xml:space="preserve"> </v>
      </c>
      <c r="K13" s="393"/>
      <c r="L13" s="389" t="str">
        <f>IF(K13=0," ",TIMEVALUE(LEFT(K13,2)&amp;":"&amp;MID(K13,3,2)&amp;":"&amp;RIGHT(K13,2)))</f>
        <v xml:space="preserve"> </v>
      </c>
      <c r="M13" s="337" t="s">
        <v>15</v>
      </c>
    </row>
    <row r="14" spans="1:17" ht="49.9" customHeight="1">
      <c r="B14" s="414" t="s">
        <v>17</v>
      </c>
      <c r="C14" s="132" t="s">
        <v>900</v>
      </c>
      <c r="D14" s="389">
        <f t="shared" ref="D14:D17" si="13">IF(C14=0," ",TIMEVALUE(LEFT(C14,2)&amp;":"&amp;MID(C14,3,2)&amp;":"&amp;RIGHT(C14,2)))</f>
        <v>0.57343749999999993</v>
      </c>
      <c r="E14" s="390" t="s">
        <v>844</v>
      </c>
      <c r="F14" s="389">
        <f t="shared" ref="F14:F17" si="14">IF(E14=0," ",TIMEVALUE(LEFT(E14,2)&amp;":"&amp;MID(E14,3,2)&amp;":"&amp;RIGHT(E14,2)))</f>
        <v>0.6341782407407407</v>
      </c>
      <c r="G14" s="390" t="s">
        <v>1056</v>
      </c>
      <c r="H14" s="389">
        <f t="shared" ref="H14:H17" si="15">IF(G14=0," ",TIMEVALUE(LEFT(G14,2)&amp;":"&amp;MID(G14,3,2)&amp;":"&amp;RIGHT(G14,2)))</f>
        <v>0.6956134259259259</v>
      </c>
      <c r="I14" s="390"/>
      <c r="J14" s="389" t="str">
        <f t="shared" ref="J14:J17" si="16">IF(I14=0," ",TIMEVALUE(LEFT(I14,2)&amp;":"&amp;MID(I14,3,2)&amp;":"&amp;RIGHT(I14,2)))</f>
        <v xml:space="preserve"> </v>
      </c>
      <c r="K14" s="390"/>
      <c r="L14" s="389" t="str">
        <f t="shared" ref="L14:L17" si="17">IF(K14=0," ",TIMEVALUE(LEFT(K14,2)&amp;":"&amp;MID(K14,3,2)&amp;":"&amp;RIGHT(K14,2)))</f>
        <v xml:space="preserve"> </v>
      </c>
      <c r="M14" s="337"/>
      <c r="Q14" s="247"/>
    </row>
    <row r="15" spans="1:17" ht="49.9" customHeight="1">
      <c r="B15" s="414" t="s">
        <v>18</v>
      </c>
      <c r="C15" s="132" t="s">
        <v>1053</v>
      </c>
      <c r="D15" s="389">
        <f t="shared" si="13"/>
        <v>0.57908564814814811</v>
      </c>
      <c r="E15" s="390" t="s">
        <v>937</v>
      </c>
      <c r="F15" s="389">
        <f t="shared" si="14"/>
        <v>0.6384143518518518</v>
      </c>
      <c r="G15" s="390" t="s">
        <v>962</v>
      </c>
      <c r="H15" s="389">
        <f t="shared" si="15"/>
        <v>0.69984953703703701</v>
      </c>
      <c r="I15" s="390"/>
      <c r="J15" s="389" t="str">
        <f t="shared" si="16"/>
        <v xml:space="preserve"> </v>
      </c>
      <c r="K15" s="390"/>
      <c r="L15" s="389" t="str">
        <f t="shared" si="17"/>
        <v xml:space="preserve"> </v>
      </c>
      <c r="M15" s="337"/>
    </row>
    <row r="16" spans="1:17" ht="49.9" customHeight="1">
      <c r="B16" s="415" t="s">
        <v>13</v>
      </c>
      <c r="C16" s="133"/>
      <c r="D16" s="439" t="str">
        <f>IF(C17=0," ",$L$2)</f>
        <v>R</v>
      </c>
      <c r="E16" s="439"/>
      <c r="F16" s="439" t="str">
        <f t="shared" ref="F16" si="18">IF(E17=0," ",$L$2)</f>
        <v>R</v>
      </c>
      <c r="G16" s="439">
        <v>1708</v>
      </c>
      <c r="H16" s="439" t="str">
        <f t="shared" ref="H16" si="19">IF(G17=0," ",$L$2)</f>
        <v>R</v>
      </c>
      <c r="I16" s="439"/>
      <c r="J16" s="439" t="str">
        <f t="shared" ref="J16" si="20">IF(I17=0," ",$L$2)</f>
        <v xml:space="preserve"> </v>
      </c>
      <c r="K16" s="439"/>
      <c r="L16" s="439" t="str">
        <f t="shared" ref="L16" si="21">IF(K17=0," ",$L$2)</f>
        <v xml:space="preserve"> </v>
      </c>
      <c r="M16" s="337"/>
    </row>
    <row r="17" spans="1:13" ht="49.9" customHeight="1">
      <c r="B17" s="414" t="s">
        <v>19</v>
      </c>
      <c r="C17" s="132" t="s">
        <v>793</v>
      </c>
      <c r="D17" s="389">
        <f t="shared" si="13"/>
        <v>0.59392361111111114</v>
      </c>
      <c r="E17" s="390" t="s">
        <v>1055</v>
      </c>
      <c r="F17" s="389">
        <f t="shared" si="14"/>
        <v>0.65465277777777775</v>
      </c>
      <c r="G17" s="390" t="s">
        <v>1057</v>
      </c>
      <c r="H17" s="389">
        <f t="shared" si="15"/>
        <v>0.71398148148148144</v>
      </c>
      <c r="I17" s="390"/>
      <c r="J17" s="389" t="str">
        <f t="shared" si="16"/>
        <v xml:space="preserve"> </v>
      </c>
      <c r="K17" s="390"/>
      <c r="L17" s="389" t="str">
        <f t="shared" si="17"/>
        <v xml:space="preserve"> </v>
      </c>
      <c r="M17" s="337"/>
    </row>
    <row r="18" spans="1:13" ht="49.9" customHeight="1">
      <c r="B18" s="341"/>
      <c r="C18" s="277"/>
      <c r="D18" s="394"/>
      <c r="E18" s="395"/>
      <c r="F18" s="394"/>
      <c r="G18" s="395"/>
      <c r="H18" s="394"/>
      <c r="I18" s="395"/>
      <c r="J18" s="394"/>
      <c r="K18" s="395"/>
      <c r="L18" s="394"/>
      <c r="M18" s="342"/>
    </row>
    <row r="19" spans="1:13" ht="49.9" customHeight="1">
      <c r="B19" s="29" t="s">
        <v>21</v>
      </c>
      <c r="C19" s="115"/>
      <c r="D19" s="386"/>
      <c r="E19" s="392"/>
      <c r="F19" s="386"/>
      <c r="G19" s="392"/>
      <c r="H19" s="386"/>
      <c r="I19" s="392"/>
      <c r="J19" s="386"/>
      <c r="K19" s="392"/>
      <c r="L19" s="396"/>
      <c r="M19" s="28"/>
    </row>
    <row r="20" spans="1:13" ht="49.9" customHeight="1">
      <c r="A20" t="s">
        <v>911</v>
      </c>
      <c r="B20" s="29"/>
      <c r="C20" s="115"/>
      <c r="D20" s="386"/>
      <c r="E20" s="392"/>
      <c r="F20" s="386"/>
      <c r="G20" s="392"/>
      <c r="H20" s="386"/>
      <c r="I20" s="392"/>
      <c r="J20" s="386"/>
      <c r="K20" s="392"/>
      <c r="L20" s="396"/>
      <c r="M20" s="28"/>
    </row>
    <row r="21" spans="1:13" ht="49.9" customHeight="1">
      <c r="B21" s="430">
        <v>100</v>
      </c>
      <c r="C21" s="116"/>
      <c r="D21" s="384">
        <v>0</v>
      </c>
      <c r="E21" s="384"/>
      <c r="F21" s="384">
        <v>0</v>
      </c>
      <c r="G21" s="384"/>
      <c r="H21" s="384">
        <v>0</v>
      </c>
      <c r="I21" s="384"/>
      <c r="J21" s="384"/>
      <c r="K21" s="384"/>
      <c r="L21" s="384"/>
      <c r="M21" s="28"/>
    </row>
    <row r="22" spans="1:13" ht="49.9" customHeight="1">
      <c r="B22" s="430">
        <v>101</v>
      </c>
      <c r="C22" s="116"/>
      <c r="D22" s="384">
        <v>29</v>
      </c>
      <c r="E22" s="385"/>
      <c r="F22" s="384">
        <v>23</v>
      </c>
      <c r="G22" s="385"/>
      <c r="H22" s="384">
        <v>31</v>
      </c>
      <c r="I22" s="385"/>
      <c r="J22" s="384"/>
      <c r="K22" s="385"/>
      <c r="L22" s="384"/>
      <c r="M22" s="28"/>
    </row>
    <row r="23" spans="1:13" ht="49.9" customHeight="1">
      <c r="B23" s="430">
        <v>200</v>
      </c>
      <c r="C23" s="116"/>
      <c r="D23" s="384">
        <v>50</v>
      </c>
      <c r="E23" s="385"/>
      <c r="F23" s="384">
        <v>32</v>
      </c>
      <c r="G23" s="385"/>
      <c r="H23" s="384">
        <v>11</v>
      </c>
      <c r="I23" s="385"/>
      <c r="J23" s="384"/>
      <c r="K23" s="385"/>
      <c r="L23" s="384"/>
      <c r="M23" s="28"/>
    </row>
    <row r="24" spans="1:13" ht="49.9" customHeight="1">
      <c r="B24" s="430">
        <v>201</v>
      </c>
      <c r="C24" s="116"/>
      <c r="D24" s="384">
        <v>22</v>
      </c>
      <c r="E24" s="385"/>
      <c r="F24" s="384">
        <v>22</v>
      </c>
      <c r="G24" s="385"/>
      <c r="H24" s="384">
        <v>18</v>
      </c>
      <c r="I24" s="385"/>
      <c r="J24" s="384"/>
      <c r="K24" s="385"/>
      <c r="L24" s="384"/>
      <c r="M24" s="28"/>
    </row>
    <row r="25" spans="1:13" ht="49.9" customHeight="1">
      <c r="B25" s="430">
        <v>308</v>
      </c>
      <c r="C25" s="116"/>
      <c r="D25" s="384">
        <v>0</v>
      </c>
      <c r="E25" s="385"/>
      <c r="F25" s="384">
        <v>7</v>
      </c>
      <c r="G25" s="385"/>
      <c r="H25" s="384">
        <v>9</v>
      </c>
      <c r="I25" s="385"/>
      <c r="J25" s="384"/>
      <c r="K25" s="385"/>
      <c r="L25" s="384"/>
      <c r="M25" s="28"/>
    </row>
    <row r="26" spans="1:13" ht="49.9" customHeight="1">
      <c r="B26" s="431" t="s">
        <v>24</v>
      </c>
      <c r="C26" s="117"/>
      <c r="D26" s="384">
        <v>0</v>
      </c>
      <c r="E26" s="385"/>
      <c r="F26" s="384" t="str">
        <f>IF(F8=0," ","0")</f>
        <v>0</v>
      </c>
      <c r="G26" s="385"/>
      <c r="H26" s="384" t="str">
        <f>IF(H8=0," ","0")</f>
        <v>0</v>
      </c>
      <c r="I26" s="385"/>
      <c r="J26" s="384" t="str">
        <f>IF(J8=0," ","0")</f>
        <v xml:space="preserve"> </v>
      </c>
      <c r="K26" s="385"/>
      <c r="L26" s="384" t="str">
        <f>IF(L8=0," ","0")</f>
        <v xml:space="preserve"> </v>
      </c>
      <c r="M26" s="28"/>
    </row>
    <row r="27" spans="1:13" ht="49.9" customHeight="1" thickBot="1">
      <c r="B27" s="432">
        <v>302</v>
      </c>
      <c r="C27" s="118"/>
      <c r="D27" s="384">
        <v>0</v>
      </c>
      <c r="E27" s="385"/>
      <c r="F27" s="384" t="str">
        <f>IF(F8=0," ","0")</f>
        <v>0</v>
      </c>
      <c r="G27" s="385"/>
      <c r="H27" s="384">
        <v>7</v>
      </c>
      <c r="I27" s="385"/>
      <c r="J27" s="384" t="str">
        <f>IF(J8=0," ","0")</f>
        <v xml:space="preserve"> </v>
      </c>
      <c r="K27" s="385"/>
      <c r="L27" s="384" t="str">
        <f>IF(L8=0," ","0")</f>
        <v xml:space="preserve"> </v>
      </c>
      <c r="M27" s="28"/>
    </row>
    <row r="28" spans="1:13" ht="49.9" customHeight="1" thickTop="1" thickBot="1">
      <c r="B28" s="433" t="s">
        <v>923</v>
      </c>
      <c r="C28" s="119"/>
      <c r="D28" s="397">
        <f>SUM(D21:D27)</f>
        <v>101</v>
      </c>
      <c r="E28" s="398"/>
      <c r="F28" s="397">
        <f>SUM(F21:F27)</f>
        <v>84</v>
      </c>
      <c r="G28" s="398"/>
      <c r="H28" s="397">
        <f>SUM(H21:H27)</f>
        <v>76</v>
      </c>
      <c r="I28" s="398"/>
      <c r="J28" s="397">
        <f>SUM(J21:J27)</f>
        <v>0</v>
      </c>
      <c r="K28" s="399"/>
      <c r="L28" s="400">
        <f>SUM(L21:L27)</f>
        <v>0</v>
      </c>
      <c r="M28" s="28"/>
    </row>
    <row r="29" spans="1:13" ht="49.9" customHeight="1" thickTop="1" thickBot="1">
      <c r="B29" s="433" t="s">
        <v>924</v>
      </c>
      <c r="C29" s="119"/>
      <c r="D29" s="397">
        <f>D28</f>
        <v>101</v>
      </c>
      <c r="E29" s="398"/>
      <c r="F29" s="397">
        <f>D29+F28</f>
        <v>185</v>
      </c>
      <c r="G29" s="398"/>
      <c r="H29" s="397">
        <f>F29+H28</f>
        <v>261</v>
      </c>
      <c r="I29" s="398"/>
      <c r="J29" s="397">
        <f>J28+H29</f>
        <v>261</v>
      </c>
      <c r="K29" s="399"/>
      <c r="L29" s="400">
        <f>L28+J29</f>
        <v>261</v>
      </c>
      <c r="M29" s="130"/>
    </row>
    <row r="30" spans="1:13" ht="49.9" customHeight="1" thickTop="1" thickBot="1">
      <c r="B30" s="434" t="s">
        <v>925</v>
      </c>
      <c r="C30" s="120"/>
      <c r="D30" s="401"/>
      <c r="E30" s="402"/>
      <c r="F30" s="401"/>
      <c r="G30" s="398"/>
      <c r="H30" s="401"/>
      <c r="I30" s="402"/>
      <c r="J30" s="401"/>
      <c r="K30" s="403"/>
      <c r="L30" s="404"/>
      <c r="M30" s="28"/>
    </row>
    <row r="31" spans="1:13" ht="49.9" customHeight="1" thickTop="1" thickBot="1">
      <c r="B31" s="434" t="s">
        <v>926</v>
      </c>
      <c r="C31" s="120"/>
      <c r="D31" s="401"/>
      <c r="E31" s="402"/>
      <c r="F31" s="401"/>
      <c r="G31" s="402"/>
      <c r="H31" s="401"/>
      <c r="I31" s="402"/>
      <c r="J31" s="401"/>
      <c r="K31" s="403"/>
      <c r="L31" s="404"/>
      <c r="M31" s="131" t="s">
        <v>679</v>
      </c>
    </row>
    <row r="32" spans="1:13" ht="49.9" customHeight="1" thickTop="1">
      <c r="B32" s="48"/>
      <c r="F32" s="131" t="s">
        <v>679</v>
      </c>
      <c r="J32" s="14"/>
      <c r="K32" s="2" t="s">
        <v>30</v>
      </c>
      <c r="M32" s="28" t="s">
        <v>486</v>
      </c>
    </row>
    <row r="33" spans="2:13" ht="49.9" customHeight="1">
      <c r="B33" s="48"/>
      <c r="F33" s="28" t="s">
        <v>486</v>
      </c>
      <c r="J33" s="49" t="s">
        <v>31</v>
      </c>
      <c r="M33" s="28"/>
    </row>
    <row r="34" spans="2:13" ht="49.9" customHeight="1">
      <c r="B34" s="417" t="s">
        <v>32</v>
      </c>
      <c r="C34" s="121"/>
      <c r="D34" t="s">
        <v>33</v>
      </c>
      <c r="M34" s="28"/>
    </row>
    <row r="35" spans="2:13" ht="49.9" customHeight="1">
      <c r="B35" s="435" t="s">
        <v>34</v>
      </c>
      <c r="C35" s="122"/>
      <c r="D35" s="405" t="s">
        <v>68</v>
      </c>
      <c r="E35" s="406"/>
      <c r="F35" s="405" t="s">
        <v>68</v>
      </c>
      <c r="G35" s="406"/>
      <c r="H35" s="405" t="s">
        <v>68</v>
      </c>
      <c r="I35" s="406"/>
      <c r="J35" s="405"/>
      <c r="K35" s="406"/>
      <c r="L35" s="405"/>
      <c r="M35" s="28"/>
    </row>
    <row r="36" spans="2:13" ht="49.9" customHeight="1">
      <c r="B36" s="435" t="s">
        <v>35</v>
      </c>
      <c r="C36" s="122"/>
      <c r="D36" s="405" t="s">
        <v>67</v>
      </c>
      <c r="E36" s="406"/>
      <c r="F36" s="405" t="s">
        <v>67</v>
      </c>
      <c r="G36" s="406"/>
      <c r="H36" s="405" t="s">
        <v>67</v>
      </c>
      <c r="I36" s="406"/>
      <c r="J36" s="405"/>
      <c r="K36" s="406"/>
      <c r="L36" s="405"/>
      <c r="M36" s="53"/>
    </row>
    <row r="37" spans="2:13" ht="49.9" customHeight="1">
      <c r="B37" s="435" t="s">
        <v>36</v>
      </c>
      <c r="C37" s="122"/>
      <c r="D37" s="405" t="s">
        <v>69</v>
      </c>
      <c r="E37" s="406"/>
      <c r="F37" s="405" t="s">
        <v>69</v>
      </c>
      <c r="G37" s="406"/>
      <c r="H37" s="405" t="s">
        <v>69</v>
      </c>
      <c r="I37" s="406"/>
      <c r="J37" s="405"/>
      <c r="K37" s="406"/>
      <c r="L37" s="405"/>
      <c r="M37" s="53"/>
    </row>
    <row r="38" spans="2:13" ht="49.9" customHeight="1">
      <c r="B38" s="435"/>
      <c r="C38" s="122"/>
      <c r="D38" s="405"/>
      <c r="E38" s="406"/>
      <c r="F38" s="405"/>
      <c r="G38" s="408"/>
      <c r="H38" s="405"/>
      <c r="I38" s="406"/>
      <c r="J38" s="405"/>
      <c r="K38" s="406"/>
      <c r="L38" s="405"/>
      <c r="M38" s="53"/>
    </row>
    <row r="39" spans="2:13" ht="49.9" customHeight="1">
      <c r="B39" s="435" t="s">
        <v>37</v>
      </c>
      <c r="C39" s="122"/>
      <c r="D39" s="405" t="s">
        <v>772</v>
      </c>
      <c r="E39" s="406"/>
      <c r="F39" s="405" t="s">
        <v>772</v>
      </c>
      <c r="G39" s="406"/>
      <c r="H39" s="405" t="s">
        <v>772</v>
      </c>
      <c r="I39" s="406"/>
      <c r="J39" s="405"/>
      <c r="K39" s="406"/>
      <c r="L39" s="405"/>
      <c r="M39" s="53"/>
    </row>
    <row r="40" spans="2:13" ht="49.9" customHeight="1">
      <c r="B40" s="435" t="s">
        <v>38</v>
      </c>
      <c r="C40" s="122"/>
      <c r="D40" s="405" t="s">
        <v>57</v>
      </c>
      <c r="E40" s="406"/>
      <c r="F40" s="405" t="s">
        <v>57</v>
      </c>
      <c r="G40" s="406"/>
      <c r="H40" s="405" t="s">
        <v>57</v>
      </c>
      <c r="I40" s="406"/>
      <c r="J40" s="405"/>
      <c r="K40" s="406"/>
      <c r="L40" s="405"/>
      <c r="M40" s="53"/>
    </row>
    <row r="41" spans="2:13" ht="49.9" customHeight="1">
      <c r="B41" s="435" t="s">
        <v>39</v>
      </c>
      <c r="C41" s="122"/>
      <c r="D41" s="405" t="s">
        <v>486</v>
      </c>
      <c r="E41" s="406"/>
      <c r="F41" s="405" t="s">
        <v>486</v>
      </c>
      <c r="G41" s="406"/>
      <c r="H41" s="405" t="s">
        <v>486</v>
      </c>
      <c r="I41" s="406"/>
      <c r="J41" s="405"/>
      <c r="K41" s="406"/>
      <c r="L41" s="405"/>
      <c r="M41" s="53"/>
    </row>
    <row r="42" spans="2:13" ht="49.9" customHeight="1">
      <c r="B42" s="436" t="s">
        <v>40</v>
      </c>
      <c r="C42" s="123"/>
      <c r="D42" s="34"/>
      <c r="E42" s="259"/>
      <c r="H42" s="34"/>
      <c r="I42" s="259"/>
      <c r="J42" s="34"/>
      <c r="K42" s="259"/>
      <c r="L42" s="34"/>
      <c r="M42" s="53"/>
    </row>
    <row r="43" spans="2:13" ht="49.9" customHeight="1">
      <c r="B43" s="48"/>
      <c r="D43" s="34"/>
      <c r="E43" s="259"/>
      <c r="F43" s="34"/>
      <c r="G43" s="259"/>
      <c r="H43" s="34"/>
      <c r="I43" s="259"/>
      <c r="J43" s="34"/>
      <c r="K43" s="259"/>
      <c r="L43" s="34"/>
      <c r="M43" s="53"/>
    </row>
    <row r="44" spans="2:13" ht="49.9" customHeight="1">
      <c r="B44" s="419" t="s">
        <v>41</v>
      </c>
      <c r="C44" s="121"/>
      <c r="D44" s="55"/>
      <c r="E44" s="260"/>
      <c r="F44" s="34"/>
      <c r="G44" s="259"/>
      <c r="H44" s="34"/>
      <c r="I44" s="259"/>
      <c r="J44" s="428" t="s">
        <v>42</v>
      </c>
      <c r="K44" s="260"/>
      <c r="L44" s="34"/>
      <c r="M44" s="53"/>
    </row>
    <row r="45" spans="2:13" ht="49.9" customHeight="1">
      <c r="B45" s="419" t="s">
        <v>43</v>
      </c>
      <c r="C45" s="124"/>
      <c r="D45" s="425"/>
      <c r="E45" s="426"/>
      <c r="F45" s="427" t="s">
        <v>44</v>
      </c>
      <c r="G45" s="259"/>
      <c r="H45" s="34">
        <f>M30*8</f>
        <v>0</v>
      </c>
      <c r="I45" s="259"/>
      <c r="J45" s="429" t="s">
        <v>45</v>
      </c>
      <c r="M45" s="53"/>
    </row>
    <row r="46" spans="2:13" ht="49.9" customHeight="1">
      <c r="B46" s="419" t="s">
        <v>46</v>
      </c>
      <c r="C46" s="124"/>
      <c r="D46" s="425" t="s">
        <v>47</v>
      </c>
      <c r="E46" s="426"/>
      <c r="F46" s="427" t="s">
        <v>44</v>
      </c>
      <c r="G46" s="259"/>
      <c r="H46" s="34">
        <f>F47*8</f>
        <v>0</v>
      </c>
      <c r="I46" s="259"/>
      <c r="J46" s="429" t="s">
        <v>48</v>
      </c>
      <c r="M46" s="53"/>
    </row>
    <row r="47" spans="2:13" ht="49.9" customHeight="1">
      <c r="B47" s="420" t="s">
        <v>49</v>
      </c>
      <c r="D47" s="34"/>
      <c r="E47" s="259"/>
      <c r="F47" s="58"/>
      <c r="G47" s="268"/>
      <c r="H47" s="34"/>
      <c r="I47" s="259"/>
      <c r="J47" s="34"/>
      <c r="K47" s="259"/>
      <c r="L47" s="34"/>
      <c r="M47" s="53"/>
    </row>
    <row r="48" spans="2:13" ht="49.9" customHeight="1">
      <c r="B48" s="420"/>
      <c r="D48" s="55"/>
      <c r="E48" s="260"/>
      <c r="F48" s="34"/>
      <c r="G48" s="259"/>
      <c r="H48" s="34"/>
      <c r="I48" s="259"/>
      <c r="J48" s="34"/>
      <c r="K48" s="259"/>
      <c r="L48" s="34"/>
      <c r="M48" s="53"/>
    </row>
    <row r="49" spans="2:13" ht="49.9" customHeight="1" thickBot="1">
      <c r="B49" s="421" t="s">
        <v>50</v>
      </c>
      <c r="C49" s="125"/>
      <c r="D49" s="60"/>
      <c r="E49" s="261"/>
      <c r="F49" s="34"/>
      <c r="G49" s="259"/>
      <c r="H49" s="60"/>
      <c r="I49" s="261"/>
      <c r="J49" s="60"/>
      <c r="K49" s="261"/>
      <c r="L49" s="60"/>
      <c r="M49" s="53"/>
    </row>
    <row r="50" spans="2:13" ht="49.9" customHeight="1" thickBot="1">
      <c r="B50" s="422" t="s">
        <v>921</v>
      </c>
      <c r="C50" s="124"/>
      <c r="D50" s="409" t="s">
        <v>145</v>
      </c>
      <c r="E50" s="410"/>
      <c r="F50" s="409" t="s">
        <v>132</v>
      </c>
      <c r="G50" s="410"/>
      <c r="H50" s="409" t="s">
        <v>145</v>
      </c>
      <c r="I50" s="410"/>
      <c r="J50" s="409"/>
      <c r="K50" s="410"/>
      <c r="L50" s="409"/>
      <c r="M50" s="53"/>
    </row>
    <row r="51" spans="2:13" ht="49.9" customHeight="1" thickBot="1">
      <c r="B51" s="422" t="s">
        <v>922</v>
      </c>
      <c r="C51" s="124"/>
      <c r="D51" s="409">
        <v>77</v>
      </c>
      <c r="E51" s="410"/>
      <c r="F51" s="409">
        <v>77</v>
      </c>
      <c r="G51" s="410"/>
      <c r="H51" s="409">
        <v>75</v>
      </c>
      <c r="I51" s="410"/>
      <c r="J51" s="409"/>
      <c r="K51" s="410"/>
      <c r="L51" s="409"/>
      <c r="M51" s="53"/>
    </row>
    <row r="52" spans="2:13" ht="49.9" customHeight="1">
      <c r="B52" s="423" t="s">
        <v>53</v>
      </c>
      <c r="C52" s="126"/>
      <c r="D52" s="34"/>
      <c r="E52" s="259"/>
      <c r="J52" s="34"/>
      <c r="K52" s="259"/>
      <c r="L52" s="34"/>
      <c r="M52" s="53"/>
    </row>
    <row r="53" spans="2:13" ht="49.9" customHeight="1">
      <c r="B53" s="420" t="s">
        <v>54</v>
      </c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49.9" customHeight="1">
      <c r="B54" s="420"/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 ht="49.9" customHeight="1" thickBot="1">
      <c r="B55" s="424"/>
      <c r="C55" s="68"/>
      <c r="D55" s="68"/>
      <c r="E55" s="264"/>
      <c r="F55" s="68"/>
      <c r="G55" s="264"/>
      <c r="H55" s="68"/>
      <c r="I55" s="264"/>
      <c r="J55" s="68"/>
      <c r="K55" s="264"/>
      <c r="L55" s="68"/>
      <c r="M55" s="98"/>
    </row>
    <row r="56" spans="2:13" ht="15.75" thickTop="1"/>
  </sheetData>
  <mergeCells count="2">
    <mergeCell ref="B1:M1"/>
    <mergeCell ref="H2:J2"/>
  </mergeCells>
  <dataValidations disablePrompts="1" count="8">
    <dataValidation type="list" errorStyle="information" operator="equal" allowBlank="1" showErrorMessage="1" sqref="D35:L35" xr:uid="{00000000-0002-0000-1000-000000000000}">
      <formula1>"Ted Dunn,Richard Gray,Billy Rueckert, Victor Varney"</formula1>
    </dataValidation>
    <dataValidation type="list" errorStyle="information" operator="equal" allowBlank="1" showErrorMessage="1" sqref="D39:L39" xr:uid="{00000000-0002-0000-1000-000001000000}">
      <formula1>"Chris R Boli,Jay Horn, Nathan DeWitt"</formula1>
    </dataValidation>
    <dataValidation type="list" errorStyle="information" operator="equal" allowBlank="1" showErrorMessage="1" sqref="E40 G40 I40:L40" xr:uid="{00000000-0002-0000-1000-000002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41:L41" xr:uid="{00000000-0002-0000-1000-000003000000}">
      <formula1>"Dennis Winchell, Art Kotz, Harold BoettcherArt Kotz, Rob Grau,Joe Mills,John Morck,Brandt Wilkus,Chris Tilley,Charles Stirewalt,Victor Varney,Nick Conner,Richard Gray,John Tredway,Donald Marshall"</formula1>
    </dataValidation>
    <dataValidation errorStyle="information" allowBlank="1" showInputMessage="1" showErrorMessage="1" sqref="D42:E42" xr:uid="{00000000-0002-0000-1000-000004000000}"/>
    <dataValidation type="list" errorStyle="information" operator="equal" allowBlank="1" showErrorMessage="1" sqref="D40 F40 D37:L37 H40" xr:uid="{00000000-0002-0000-1000-000005000000}">
      <formula1>"Donald Marshall,Charles Stirewalt,Chris Tilley,John Tredway,Victor Varney"</formula1>
    </dataValidation>
    <dataValidation type="list" errorStyle="information" operator="equal" allowBlank="1" showErrorMessage="1" sqref="D36:L36" xr:uid="{00000000-0002-0000-1000-000006000000}">
      <formula1>"Harold Boettcher,Gene Ezzell,Rob Grau,Roger Koss,Gray Lackey,Michael S MacLean,Joe Mills,John F Morck,Ray Albers"</formula1>
    </dataValidation>
    <dataValidation type="list" errorStyle="warning" operator="equal" allowBlank="1" showErrorMessage="1" sqref="D8:L8" xr:uid="{00000000-0002-0000-1000-000007000000}">
      <formula1>"17,,399,671,1686,1640"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promptTitle="Check Names" prompt="_x000a__x000a_" xr:uid="{1ACCF41A-5BF1-418E-B982-C6134D91876F}">
          <x14:formula1>
            <xm:f>DATA_Lists!$X$4:$X$219</xm:f>
          </x14:formula1>
          <xm:sqref>M32 F33</xm:sqref>
        </x14:dataValidation>
      </x14:dataValidation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Q56"/>
  <sheetViews>
    <sheetView workbookViewId="0"/>
  </sheetViews>
  <sheetFormatPr defaultRowHeight="15"/>
  <cols>
    <col min="1" max="1" width="3.28515625" customWidth="1"/>
    <col min="2" max="2" width="50.7109375" customWidth="1"/>
    <col min="3" max="3" width="2.28515625" customWidth="1"/>
    <col min="4" max="4" width="50.7109375" customWidth="1"/>
    <col min="5" max="5" width="2.140625" style="14" customWidth="1"/>
    <col min="6" max="6" width="50.7109375" customWidth="1"/>
    <col min="7" max="7" width="2.140625" style="14" customWidth="1"/>
    <col min="8" max="8" width="50.7109375" customWidth="1"/>
    <col min="9" max="9" width="1.7109375" style="14" customWidth="1"/>
    <col min="10" max="10" width="50.7109375" customWidth="1"/>
    <col min="11" max="11" width="2.140625" style="14" customWidth="1"/>
    <col min="12" max="12" width="50.7109375" customWidth="1"/>
    <col min="13" max="13" width="20.7109375" customWidth="1"/>
    <col min="14" max="14" width="1.5703125" customWidth="1"/>
    <col min="15" max="15" width="23.28515625" customWidth="1"/>
    <col min="16" max="1030" width="11.7109375" customWidth="1"/>
  </cols>
  <sheetData>
    <row r="1" spans="1:17" ht="55.9" customHeight="1" thickTop="1">
      <c r="B1" s="501" t="s">
        <v>3</v>
      </c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</row>
    <row r="2" spans="1:17" ht="49.9" customHeight="1">
      <c r="B2" s="411" t="s">
        <v>4</v>
      </c>
      <c r="C2" s="110"/>
      <c r="D2" s="239"/>
      <c r="E2" s="250"/>
      <c r="F2" s="6" t="s">
        <v>5</v>
      </c>
      <c r="G2" s="265"/>
      <c r="H2" s="502">
        <v>45182</v>
      </c>
      <c r="I2" s="502"/>
      <c r="J2" s="502"/>
      <c r="K2" s="271"/>
      <c r="L2" s="99" t="s">
        <v>7</v>
      </c>
      <c r="M2" s="8" t="s">
        <v>6</v>
      </c>
    </row>
    <row r="3" spans="1:17" ht="49.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438">
        <f>IF(H2="","",INDEX('2023_Trains'!B7:D59,MATCH(H2,'2023_Trains'!C7:C59,0),1))</f>
        <v>38</v>
      </c>
    </row>
    <row r="4" spans="1:17" ht="49.9" customHeight="1">
      <c r="B4" s="5"/>
      <c r="C4" s="110"/>
      <c r="D4" s="437"/>
      <c r="E4" s="251"/>
      <c r="F4" s="102"/>
      <c r="G4" s="266"/>
      <c r="H4" s="396">
        <f>IF(H2=0," ",VLOOKUP(H2,'2023_Trains'!C9:N62,11,))</f>
        <v>5645</v>
      </c>
      <c r="I4" s="270"/>
      <c r="J4" s="246"/>
      <c r="K4" s="273"/>
      <c r="L4" s="35"/>
      <c r="M4" s="108"/>
    </row>
    <row r="5" spans="1:17" ht="49.9" customHeight="1">
      <c r="B5" s="412" t="s">
        <v>917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49.9" customHeight="1">
      <c r="A6" s="14"/>
      <c r="B6" s="413" t="s">
        <v>918</v>
      </c>
      <c r="C6" s="112"/>
      <c r="D6" s="381" t="str">
        <f>IF($H$2=0," ",IF(VLOOKUP($H$2,'2023_Trains'!$C$7:$N$63,4)=0," ",VLOOKUP($H$2,'2023_Trains'!$C$7:$N$63,4,FALSE)))</f>
        <v>10:30 am</v>
      </c>
      <c r="E6" s="382"/>
      <c r="F6" s="381" t="str">
        <f>IF($H$2=0," ",IF(VLOOKUP($H$2,'2023_Trains'!$C$7:$N$63,5)=0," ",VLOOKUP($H$2,'2023_Trains'!$C$7:$N$63,5,FALSE)))</f>
        <v xml:space="preserve"> </v>
      </c>
      <c r="G6" s="382"/>
      <c r="H6" s="381" t="str">
        <f>IF($H$2=0," ",IF(VLOOKUP($H$2,'2023_Trains'!$C$7:$N$63,6)=0," ",VLOOKUP($H$2,'2023_Trains'!$C$7:$N$63,6,FALSE)))</f>
        <v xml:space="preserve"> </v>
      </c>
      <c r="I6" s="382"/>
      <c r="J6" s="381" t="str">
        <f>IF($H$2=0," ",IF(VLOOKUP($H$2,'2023_Trains'!$C$7:$N$63,7)=0," ",VLOOKUP($H$2,'2023_Trains'!$C$7:$N$63,7,FALSE)))</f>
        <v xml:space="preserve"> </v>
      </c>
      <c r="K6" s="382"/>
      <c r="L6" s="381" t="str">
        <f>IF($H$2=0," ",IF(VLOOKUP($H$2,'2023_Trains'!$C$7:$N$63,8)=0," ",VLOOKUP($H$2,'2023_Trains'!$C$7:$N$63,8,FALSE)))</f>
        <v xml:space="preserve"> </v>
      </c>
      <c r="M6" s="26"/>
      <c r="N6" s="14"/>
    </row>
    <row r="7" spans="1:17" ht="49.9" customHeight="1">
      <c r="A7" s="14"/>
      <c r="B7" s="18" t="s">
        <v>919</v>
      </c>
      <c r="C7" s="113"/>
      <c r="D7" s="383">
        <f>IF(D6=" "," ",VALUE(D6))</f>
        <v>0.4375</v>
      </c>
      <c r="E7" s="382"/>
      <c r="F7" s="383" t="str">
        <f>IF(F6=" "," ",VALUE(F6))</f>
        <v xml:space="preserve"> </v>
      </c>
      <c r="G7" s="382"/>
      <c r="H7" s="383" t="str">
        <f t="shared" ref="H7:L7" si="0">IF(H6=" "," ",VALUE(H6))</f>
        <v xml:space="preserve"> </v>
      </c>
      <c r="I7" s="382"/>
      <c r="J7" s="383" t="str">
        <f t="shared" si="0"/>
        <v xml:space="preserve"> </v>
      </c>
      <c r="K7" s="382"/>
      <c r="L7" s="383" t="str">
        <f t="shared" si="0"/>
        <v xml:space="preserve"> </v>
      </c>
      <c r="M7" s="330"/>
      <c r="N7" s="14"/>
      <c r="O7" s="282"/>
    </row>
    <row r="8" spans="1:17" ht="49.9" customHeight="1">
      <c r="B8" s="18" t="s">
        <v>920</v>
      </c>
      <c r="C8" s="113"/>
      <c r="D8" s="384">
        <v>671</v>
      </c>
      <c r="E8" s="385"/>
      <c r="F8" s="384"/>
      <c r="G8" s="385"/>
      <c r="H8" s="384"/>
      <c r="I8" s="385"/>
      <c r="J8" s="384"/>
      <c r="K8" s="385"/>
      <c r="L8" s="384"/>
      <c r="M8" s="20"/>
    </row>
    <row r="9" spans="1:17" ht="49.9" customHeight="1">
      <c r="B9" s="23"/>
      <c r="C9" s="114"/>
      <c r="D9" s="386"/>
      <c r="E9" s="387"/>
      <c r="F9" s="388"/>
      <c r="G9" s="387"/>
      <c r="H9" s="388"/>
      <c r="I9" s="387"/>
      <c r="J9" s="388"/>
      <c r="K9" s="387"/>
      <c r="L9" s="388"/>
      <c r="M9" s="20"/>
    </row>
    <row r="10" spans="1:17" ht="49.9" customHeight="1">
      <c r="B10" s="414" t="s">
        <v>12</v>
      </c>
      <c r="C10" s="132" t="s">
        <v>877</v>
      </c>
      <c r="D10" s="389">
        <f t="shared" ref="D10:F12" si="1">IF(C10=0," ",TIMEVALUE(LEFT(C10,2)&amp;":"&amp;MID(C10,3,2)&amp;":"&amp;RIGHT(C10,2)))</f>
        <v>0.43502314814814813</v>
      </c>
      <c r="E10" s="390"/>
      <c r="F10" s="389" t="str">
        <f t="shared" si="1"/>
        <v xml:space="preserve"> </v>
      </c>
      <c r="G10" s="390"/>
      <c r="H10" s="389" t="str">
        <f t="shared" ref="H10" si="2">IF(G10=0," ",TIMEVALUE(LEFT(G10,2)&amp;":"&amp;MID(G10,3,2)&amp;":"&amp;RIGHT(G10,2)))</f>
        <v xml:space="preserve"> </v>
      </c>
      <c r="I10" s="390"/>
      <c r="J10" s="389" t="str">
        <f t="shared" ref="J10" si="3">IF(I10=0," ",TIMEVALUE(LEFT(I10,2)&amp;":"&amp;MID(I10,3,2)&amp;":"&amp;RIGHT(I10,2)))</f>
        <v xml:space="preserve"> </v>
      </c>
      <c r="K10" s="390"/>
      <c r="L10" s="389" t="str">
        <f t="shared" ref="L10" si="4">IF(K10=0," ",TIMEVALUE(LEFT(K10,2)&amp;":"&amp;MID(K10,3,2)&amp;":"&amp;RIGHT(K10,2)))</f>
        <v xml:space="preserve"> </v>
      </c>
      <c r="M10" s="337"/>
    </row>
    <row r="11" spans="1:17" ht="49.9" customHeight="1">
      <c r="B11" s="415" t="s">
        <v>13</v>
      </c>
      <c r="C11" s="248"/>
      <c r="D11" s="439" t="str">
        <f>IF(C12=0," ",$L$2)</f>
        <v>R</v>
      </c>
      <c r="E11" s="439"/>
      <c r="F11" s="439" t="str">
        <f t="shared" ref="F11" si="5">IF(E12=0," ",$L$2)</f>
        <v xml:space="preserve"> </v>
      </c>
      <c r="G11" s="439"/>
      <c r="H11" s="439" t="str">
        <f t="shared" ref="H11" si="6">IF(G12=0," ",$L$2)</f>
        <v xml:space="preserve"> </v>
      </c>
      <c r="I11" s="439"/>
      <c r="J11" s="439" t="str">
        <f t="shared" ref="J11" si="7">IF(I12=0," ",$L$2)</f>
        <v xml:space="preserve"> </v>
      </c>
      <c r="K11" s="439"/>
      <c r="L11" s="439" t="str">
        <f t="shared" ref="L11" si="8">IF(K12=0," ",$L$2)</f>
        <v xml:space="preserve"> </v>
      </c>
      <c r="M11" s="337"/>
      <c r="O11" s="245"/>
    </row>
    <row r="12" spans="1:17" ht="49.9" customHeight="1">
      <c r="B12" s="414" t="s">
        <v>14</v>
      </c>
      <c r="C12" s="132" t="s">
        <v>1049</v>
      </c>
      <c r="D12" s="389">
        <f t="shared" si="1"/>
        <v>0.44349537037037035</v>
      </c>
      <c r="E12" s="390"/>
      <c r="F12" s="389" t="str">
        <f t="shared" ref="F12" si="9">IF(E12=0," ",TIMEVALUE(LEFT(E12,2)&amp;":"&amp;MID(E12,3,2)&amp;":"&amp;RIGHT(E12,2)))</f>
        <v xml:space="preserve"> </v>
      </c>
      <c r="G12" s="390"/>
      <c r="H12" s="389" t="str">
        <f t="shared" ref="H12" si="10">IF(G12=0," ",TIMEVALUE(LEFT(G12,2)&amp;":"&amp;MID(G12,3,2)&amp;":"&amp;RIGHT(G12,2)))</f>
        <v xml:space="preserve"> </v>
      </c>
      <c r="I12" s="390"/>
      <c r="J12" s="389" t="str">
        <f t="shared" ref="J12" si="11">IF(I12=0," ",TIMEVALUE(LEFT(I12,2)&amp;":"&amp;MID(I12,3,2)&amp;":"&amp;RIGHT(I12,2)))</f>
        <v xml:space="preserve"> </v>
      </c>
      <c r="K12" s="390"/>
      <c r="L12" s="389" t="str">
        <f t="shared" ref="L12" si="12">IF(K12=0," ",TIMEVALUE(LEFT(K12,2)&amp;":"&amp;MID(K12,3,2)&amp;":"&amp;RIGHT(K12,2)))</f>
        <v xml:space="preserve"> </v>
      </c>
      <c r="M12" s="337"/>
      <c r="O12" s="301"/>
    </row>
    <row r="13" spans="1:17" ht="49.9" customHeight="1">
      <c r="B13" s="414" t="s">
        <v>16</v>
      </c>
      <c r="C13" s="132" t="s">
        <v>1050</v>
      </c>
      <c r="D13" s="389">
        <f>IF(C13=0," ",TIMEVALUE(LEFT(C13,2)&amp;":"&amp;MID(C13,3,2)&amp;":"&amp;RIGHT(C13,2)))</f>
        <v>0.44984953703703701</v>
      </c>
      <c r="E13" s="393"/>
      <c r="F13" s="389" t="str">
        <f>IF(E13=0," ",TIMEVALUE(LEFT(E13,2)&amp;":"&amp;MID(E13,3,2)&amp;":"&amp;RIGHT(E13,2)))</f>
        <v xml:space="preserve"> </v>
      </c>
      <c r="G13" s="393"/>
      <c r="H13" s="389" t="str">
        <f>IF(G13=0," ",TIMEVALUE(LEFT(G13,2)&amp;":"&amp;MID(G13,3,2)&amp;":"&amp;RIGHT(G13,2)))</f>
        <v xml:space="preserve"> </v>
      </c>
      <c r="I13" s="393"/>
      <c r="J13" s="389" t="str">
        <f>IF(I13=0," ",TIMEVALUE(LEFT(I13,2)&amp;":"&amp;MID(I13,3,2)&amp;":"&amp;RIGHT(I13,2)))</f>
        <v xml:space="preserve"> </v>
      </c>
      <c r="K13" s="393"/>
      <c r="L13" s="389" t="str">
        <f>IF(K13=0," ",TIMEVALUE(LEFT(K13,2)&amp;":"&amp;MID(K13,3,2)&amp;":"&amp;RIGHT(K13,2)))</f>
        <v xml:space="preserve"> </v>
      </c>
      <c r="M13" s="337" t="s">
        <v>15</v>
      </c>
    </row>
    <row r="14" spans="1:17" ht="49.9" customHeight="1">
      <c r="B14" s="414" t="s">
        <v>17</v>
      </c>
      <c r="C14" s="132" t="s">
        <v>1051</v>
      </c>
      <c r="D14" s="389">
        <f t="shared" ref="D14:D17" si="13">IF(C14=0," ",TIMEVALUE(LEFT(C14,2)&amp;":"&amp;MID(C14,3,2)&amp;":"&amp;RIGHT(C14,2)))</f>
        <v>0.46398148148148149</v>
      </c>
      <c r="E14" s="390"/>
      <c r="F14" s="389" t="str">
        <f t="shared" ref="F14:F17" si="14">IF(E14=0," ",TIMEVALUE(LEFT(E14,2)&amp;":"&amp;MID(E14,3,2)&amp;":"&amp;RIGHT(E14,2)))</f>
        <v xml:space="preserve"> </v>
      </c>
      <c r="G14" s="390"/>
      <c r="H14" s="389" t="str">
        <f t="shared" ref="H14:H17" si="15">IF(G14=0," ",TIMEVALUE(LEFT(G14,2)&amp;":"&amp;MID(G14,3,2)&amp;":"&amp;RIGHT(G14,2)))</f>
        <v xml:space="preserve"> </v>
      </c>
      <c r="I14" s="390"/>
      <c r="J14" s="389" t="str">
        <f t="shared" ref="J14:J17" si="16">IF(I14=0," ",TIMEVALUE(LEFT(I14,2)&amp;":"&amp;MID(I14,3,2)&amp;":"&amp;RIGHT(I14,2)))</f>
        <v xml:space="preserve"> </v>
      </c>
      <c r="K14" s="390"/>
      <c r="L14" s="389" t="str">
        <f t="shared" ref="L14:L17" si="17">IF(K14=0," ",TIMEVALUE(LEFT(K14,2)&amp;":"&amp;MID(K14,3,2)&amp;":"&amp;RIGHT(K14,2)))</f>
        <v xml:space="preserve"> </v>
      </c>
      <c r="M14" s="337"/>
      <c r="Q14" s="247"/>
    </row>
    <row r="15" spans="1:17" ht="49.9" customHeight="1">
      <c r="B15" s="414" t="s">
        <v>18</v>
      </c>
      <c r="C15" s="132" t="s">
        <v>880</v>
      </c>
      <c r="D15" s="389">
        <f t="shared" si="13"/>
        <v>0.46962962962962962</v>
      </c>
      <c r="E15" s="390"/>
      <c r="F15" s="389" t="str">
        <f t="shared" si="14"/>
        <v xml:space="preserve"> </v>
      </c>
      <c r="G15" s="390"/>
      <c r="H15" s="389" t="str">
        <f t="shared" si="15"/>
        <v xml:space="preserve"> </v>
      </c>
      <c r="I15" s="390"/>
      <c r="J15" s="389" t="str">
        <f t="shared" si="16"/>
        <v xml:space="preserve"> </v>
      </c>
      <c r="K15" s="390"/>
      <c r="L15" s="389" t="str">
        <f t="shared" si="17"/>
        <v xml:space="preserve"> </v>
      </c>
      <c r="M15" s="337"/>
    </row>
    <row r="16" spans="1:17" ht="49.9" customHeight="1">
      <c r="B16" s="415" t="s">
        <v>13</v>
      </c>
      <c r="C16" s="133"/>
      <c r="D16" s="439" t="str">
        <f>IF(C17=0," ",$L$2)</f>
        <v>R</v>
      </c>
      <c r="E16" s="439"/>
      <c r="F16" s="439" t="str">
        <f t="shared" ref="F16" si="18">IF(E17=0," ",$L$2)</f>
        <v xml:space="preserve"> </v>
      </c>
      <c r="G16" s="439"/>
      <c r="H16" s="439" t="str">
        <f t="shared" ref="H16" si="19">IF(G17=0," ",$L$2)</f>
        <v xml:space="preserve"> </v>
      </c>
      <c r="I16" s="439"/>
      <c r="J16" s="439" t="str">
        <f t="shared" ref="J16" si="20">IF(I17=0," ",$L$2)</f>
        <v xml:space="preserve"> </v>
      </c>
      <c r="K16" s="439"/>
      <c r="L16" s="439" t="str">
        <f t="shared" ref="L16" si="21">IF(K17=0," ",$L$2)</f>
        <v xml:space="preserve"> </v>
      </c>
      <c r="M16" s="337"/>
    </row>
    <row r="17" spans="1:13" ht="49.9" customHeight="1">
      <c r="B17" s="414" t="s">
        <v>19</v>
      </c>
      <c r="C17" s="132" t="s">
        <v>965</v>
      </c>
      <c r="D17" s="389">
        <f t="shared" si="13"/>
        <v>0.48445601851851849</v>
      </c>
      <c r="E17" s="390"/>
      <c r="F17" s="389" t="str">
        <f t="shared" si="14"/>
        <v xml:space="preserve"> </v>
      </c>
      <c r="G17" s="390"/>
      <c r="H17" s="389" t="str">
        <f t="shared" si="15"/>
        <v xml:space="preserve"> </v>
      </c>
      <c r="I17" s="390"/>
      <c r="J17" s="389" t="str">
        <f t="shared" si="16"/>
        <v xml:space="preserve"> </v>
      </c>
      <c r="K17" s="390"/>
      <c r="L17" s="389" t="str">
        <f t="shared" si="17"/>
        <v xml:space="preserve"> </v>
      </c>
      <c r="M17" s="337"/>
    </row>
    <row r="18" spans="1:13" ht="49.9" customHeight="1">
      <c r="B18" s="341"/>
      <c r="C18" s="277"/>
      <c r="D18" s="394"/>
      <c r="E18" s="395"/>
      <c r="F18" s="394"/>
      <c r="G18" s="395"/>
      <c r="H18" s="394"/>
      <c r="I18" s="395"/>
      <c r="J18" s="394"/>
      <c r="K18" s="395"/>
      <c r="L18" s="394"/>
      <c r="M18" s="342"/>
    </row>
    <row r="19" spans="1:13" ht="49.9" customHeight="1">
      <c r="B19" s="29" t="s">
        <v>21</v>
      </c>
      <c r="C19" s="115"/>
      <c r="D19" s="386"/>
      <c r="E19" s="392"/>
      <c r="F19" s="386"/>
      <c r="G19" s="392"/>
      <c r="H19" s="386"/>
      <c r="I19" s="392"/>
      <c r="J19" s="386"/>
      <c r="K19" s="392"/>
      <c r="L19" s="396"/>
      <c r="M19" s="28"/>
    </row>
    <row r="20" spans="1:13" ht="49.9" customHeight="1">
      <c r="A20" t="s">
        <v>911</v>
      </c>
      <c r="B20" s="29"/>
      <c r="C20" s="115"/>
      <c r="D20" s="386"/>
      <c r="E20" s="392"/>
      <c r="F20" s="386"/>
      <c r="G20" s="392"/>
      <c r="H20" s="386"/>
      <c r="I20" s="392"/>
      <c r="J20" s="386"/>
      <c r="K20" s="392"/>
      <c r="L20" s="396"/>
      <c r="M20" s="28"/>
    </row>
    <row r="21" spans="1:13" ht="49.9" customHeight="1">
      <c r="B21" s="430">
        <v>100</v>
      </c>
      <c r="C21" s="116"/>
      <c r="D21" s="384">
        <v>21</v>
      </c>
      <c r="E21" s="384"/>
      <c r="F21" s="384"/>
      <c r="G21" s="384"/>
      <c r="H21" s="384"/>
      <c r="I21" s="384"/>
      <c r="J21" s="384"/>
      <c r="K21" s="384"/>
      <c r="L21" s="384"/>
      <c r="M21" s="28"/>
    </row>
    <row r="22" spans="1:13" ht="49.9" customHeight="1">
      <c r="B22" s="430">
        <v>101</v>
      </c>
      <c r="C22" s="116"/>
      <c r="D22" s="384">
        <v>5</v>
      </c>
      <c r="E22" s="385"/>
      <c r="F22" s="384"/>
      <c r="G22" s="385"/>
      <c r="H22" s="384"/>
      <c r="I22" s="385"/>
      <c r="J22" s="384"/>
      <c r="K22" s="385"/>
      <c r="L22" s="384"/>
      <c r="M22" s="28"/>
    </row>
    <row r="23" spans="1:13" ht="49.9" customHeight="1">
      <c r="B23" s="430">
        <v>200</v>
      </c>
      <c r="C23" s="116"/>
      <c r="D23" s="384">
        <v>16</v>
      </c>
      <c r="E23" s="385"/>
      <c r="F23" s="384"/>
      <c r="G23" s="385"/>
      <c r="H23" s="384"/>
      <c r="I23" s="385"/>
      <c r="J23" s="384"/>
      <c r="K23" s="385"/>
      <c r="L23" s="384"/>
      <c r="M23" s="28"/>
    </row>
    <row r="24" spans="1:13" ht="49.9" customHeight="1">
      <c r="B24" s="430">
        <v>201</v>
      </c>
      <c r="C24" s="116"/>
      <c r="D24" s="384" t="s">
        <v>1024</v>
      </c>
      <c r="E24" s="385"/>
      <c r="F24" s="384"/>
      <c r="G24" s="385"/>
      <c r="H24" s="384"/>
      <c r="I24" s="385"/>
      <c r="J24" s="384"/>
      <c r="K24" s="385"/>
      <c r="L24" s="384"/>
      <c r="M24" s="28"/>
    </row>
    <row r="25" spans="1:13" ht="49.9" customHeight="1">
      <c r="B25" s="430">
        <v>308</v>
      </c>
      <c r="C25" s="116"/>
      <c r="D25" s="384">
        <v>0</v>
      </c>
      <c r="E25" s="385"/>
      <c r="F25" s="384"/>
      <c r="G25" s="385"/>
      <c r="H25" s="384"/>
      <c r="I25" s="385"/>
      <c r="J25" s="384"/>
      <c r="K25" s="385"/>
      <c r="L25" s="384"/>
      <c r="M25" s="28"/>
    </row>
    <row r="26" spans="1:13" ht="49.9" customHeight="1">
      <c r="B26" s="431" t="s">
        <v>24</v>
      </c>
      <c r="C26" s="117"/>
      <c r="D26" s="384">
        <v>0</v>
      </c>
      <c r="E26" s="385"/>
      <c r="F26" s="384" t="str">
        <f>IF(F8=0," ","0")</f>
        <v xml:space="preserve"> </v>
      </c>
      <c r="G26" s="385"/>
      <c r="H26" s="384" t="str">
        <f>IF(H8=0," ","0")</f>
        <v xml:space="preserve"> </v>
      </c>
      <c r="I26" s="385"/>
      <c r="J26" s="384" t="str">
        <f>IF(J8=0," ","0")</f>
        <v xml:space="preserve"> </v>
      </c>
      <c r="K26" s="385"/>
      <c r="L26" s="384" t="str">
        <f>IF(L8=0," ","0")</f>
        <v xml:space="preserve"> </v>
      </c>
      <c r="M26" s="28"/>
    </row>
    <row r="27" spans="1:13" ht="49.9" customHeight="1" thickBot="1">
      <c r="B27" s="432" t="s">
        <v>25</v>
      </c>
      <c r="C27" s="118"/>
      <c r="D27" s="384">
        <v>0</v>
      </c>
      <c r="E27" s="385"/>
      <c r="F27" s="384" t="str">
        <f>IF(F8=0," ","0")</f>
        <v xml:space="preserve"> </v>
      </c>
      <c r="G27" s="385"/>
      <c r="H27" s="384" t="str">
        <f>IF(H8=0," ","0")</f>
        <v xml:space="preserve"> </v>
      </c>
      <c r="I27" s="385"/>
      <c r="J27" s="384" t="str">
        <f>IF(J8=0," ","0")</f>
        <v xml:space="preserve"> </v>
      </c>
      <c r="K27" s="385"/>
      <c r="L27" s="384" t="str">
        <f>IF(L8=0," ","0")</f>
        <v xml:space="preserve"> </v>
      </c>
      <c r="M27" s="28"/>
    </row>
    <row r="28" spans="1:13" ht="49.9" customHeight="1" thickTop="1" thickBot="1">
      <c r="B28" s="433" t="s">
        <v>923</v>
      </c>
      <c r="C28" s="119"/>
      <c r="D28" s="397">
        <f>SUM(D21:D27)</f>
        <v>42</v>
      </c>
      <c r="E28" s="398"/>
      <c r="F28" s="397">
        <f>SUM(F21:F27)</f>
        <v>0</v>
      </c>
      <c r="G28" s="398"/>
      <c r="H28" s="397">
        <f>SUM(H21:H27)</f>
        <v>0</v>
      </c>
      <c r="I28" s="398"/>
      <c r="J28" s="397">
        <f>SUM(J21:J27)</f>
        <v>0</v>
      </c>
      <c r="K28" s="399"/>
      <c r="L28" s="400">
        <f>SUM(L21:L27)</f>
        <v>0</v>
      </c>
      <c r="M28" s="28"/>
    </row>
    <row r="29" spans="1:13" ht="49.9" customHeight="1" thickTop="1" thickBot="1">
      <c r="B29" s="433" t="s">
        <v>924</v>
      </c>
      <c r="C29" s="119"/>
      <c r="D29" s="397">
        <f>D28</f>
        <v>42</v>
      </c>
      <c r="E29" s="398"/>
      <c r="F29" s="397">
        <f>D29+F28</f>
        <v>42</v>
      </c>
      <c r="G29" s="398"/>
      <c r="H29" s="397">
        <f>F29+H28</f>
        <v>42</v>
      </c>
      <c r="I29" s="398"/>
      <c r="J29" s="397">
        <f>J28+H29</f>
        <v>42</v>
      </c>
      <c r="K29" s="399"/>
      <c r="L29" s="400">
        <f>L28+J29</f>
        <v>42</v>
      </c>
      <c r="M29" s="130"/>
    </row>
    <row r="30" spans="1:13" ht="49.9" customHeight="1" thickTop="1" thickBot="1">
      <c r="B30" s="434" t="s">
        <v>925</v>
      </c>
      <c r="C30" s="120"/>
      <c r="D30" s="401"/>
      <c r="E30" s="402"/>
      <c r="F30" s="401"/>
      <c r="G30" s="398"/>
      <c r="H30" s="401"/>
      <c r="I30" s="402"/>
      <c r="J30" s="401"/>
      <c r="K30" s="403"/>
      <c r="L30" s="404"/>
      <c r="M30" s="28"/>
    </row>
    <row r="31" spans="1:13" ht="49.9" customHeight="1" thickTop="1" thickBot="1">
      <c r="B31" s="434" t="s">
        <v>926</v>
      </c>
      <c r="C31" s="120"/>
      <c r="D31" s="401"/>
      <c r="E31" s="402"/>
      <c r="F31" s="401"/>
      <c r="G31" s="402"/>
      <c r="H31" s="401"/>
      <c r="I31" s="402"/>
      <c r="J31" s="401"/>
      <c r="K31" s="403"/>
      <c r="L31" s="404"/>
      <c r="M31" s="131" t="s">
        <v>679</v>
      </c>
    </row>
    <row r="32" spans="1:13" ht="49.9" customHeight="1" thickTop="1">
      <c r="B32" s="48"/>
      <c r="J32" s="14"/>
      <c r="K32" s="2" t="s">
        <v>30</v>
      </c>
      <c r="M32" s="28" t="s">
        <v>486</v>
      </c>
    </row>
    <row r="33" spans="2:13" ht="49.9" customHeight="1">
      <c r="B33" s="48"/>
      <c r="J33" s="49" t="s">
        <v>31</v>
      </c>
      <c r="M33" s="28"/>
    </row>
    <row r="34" spans="2:13" ht="49.9" customHeight="1">
      <c r="B34" s="417" t="s">
        <v>32</v>
      </c>
      <c r="C34" s="121"/>
      <c r="D34" t="s">
        <v>33</v>
      </c>
      <c r="M34" s="28"/>
    </row>
    <row r="35" spans="2:13" ht="49.9" customHeight="1">
      <c r="B35" s="435" t="s">
        <v>34</v>
      </c>
      <c r="C35" s="122"/>
      <c r="D35" s="405" t="s">
        <v>68</v>
      </c>
      <c r="E35" s="406"/>
      <c r="F35" s="405"/>
      <c r="G35" s="406"/>
      <c r="H35" s="405"/>
      <c r="I35" s="406"/>
      <c r="J35" s="405"/>
      <c r="K35" s="406"/>
      <c r="L35" s="405"/>
      <c r="M35" s="28"/>
    </row>
    <row r="36" spans="2:13" ht="49.9" customHeight="1">
      <c r="B36" s="435" t="s">
        <v>35</v>
      </c>
      <c r="C36" s="122"/>
      <c r="D36" s="405" t="s">
        <v>61</v>
      </c>
      <c r="E36" s="406"/>
      <c r="F36" s="405"/>
      <c r="G36" s="406"/>
      <c r="H36" s="405"/>
      <c r="I36" s="406"/>
      <c r="J36" s="405"/>
      <c r="K36" s="406"/>
      <c r="L36" s="405"/>
      <c r="M36" s="53"/>
    </row>
    <row r="37" spans="2:13" ht="49.9" customHeight="1">
      <c r="B37" s="435" t="s">
        <v>36</v>
      </c>
      <c r="C37" s="122"/>
      <c r="D37" s="405" t="s">
        <v>60</v>
      </c>
      <c r="E37" s="406"/>
      <c r="F37" s="405"/>
      <c r="G37" s="406"/>
      <c r="H37" s="405"/>
      <c r="I37" s="406"/>
      <c r="J37" s="405"/>
      <c r="K37" s="406"/>
      <c r="L37" s="405"/>
      <c r="M37" s="53"/>
    </row>
    <row r="38" spans="2:13" ht="49.9" customHeight="1">
      <c r="B38" s="435"/>
      <c r="C38" s="122"/>
      <c r="D38" s="405"/>
      <c r="E38" s="406"/>
      <c r="F38" s="407"/>
      <c r="G38" s="408"/>
      <c r="H38" s="405"/>
      <c r="I38" s="406"/>
      <c r="J38" s="405"/>
      <c r="K38" s="406"/>
      <c r="L38" s="405"/>
      <c r="M38" s="53"/>
    </row>
    <row r="39" spans="2:13" ht="49.9" customHeight="1">
      <c r="B39" s="435" t="s">
        <v>37</v>
      </c>
      <c r="C39" s="122"/>
      <c r="D39" s="405" t="s">
        <v>57</v>
      </c>
      <c r="E39" s="406"/>
      <c r="F39" s="405"/>
      <c r="G39" s="406"/>
      <c r="H39" s="405"/>
      <c r="I39" s="406"/>
      <c r="J39" s="405"/>
      <c r="K39" s="406"/>
      <c r="L39" s="405"/>
      <c r="M39" s="53"/>
    </row>
    <row r="40" spans="2:13" ht="49.9" customHeight="1">
      <c r="B40" s="435" t="s">
        <v>38</v>
      </c>
      <c r="C40" s="122"/>
      <c r="D40" s="405" t="s">
        <v>69</v>
      </c>
      <c r="E40" s="406"/>
      <c r="F40" s="405"/>
      <c r="G40" s="406"/>
      <c r="H40" s="405"/>
      <c r="I40" s="406"/>
      <c r="J40" s="405"/>
      <c r="K40" s="406"/>
      <c r="L40" s="405"/>
      <c r="M40" s="53"/>
    </row>
    <row r="41" spans="2:13" ht="49.9" customHeight="1">
      <c r="B41" s="435" t="s">
        <v>39</v>
      </c>
      <c r="C41" s="122"/>
      <c r="D41" s="405" t="s">
        <v>484</v>
      </c>
      <c r="E41" s="406"/>
      <c r="F41" s="405"/>
      <c r="G41" s="406"/>
      <c r="H41" s="405"/>
      <c r="I41" s="406"/>
      <c r="J41" s="405"/>
      <c r="K41" s="406"/>
      <c r="L41" s="405"/>
      <c r="M41" s="53"/>
    </row>
    <row r="42" spans="2:13" ht="49.9" customHeight="1">
      <c r="B42" s="436" t="s">
        <v>40</v>
      </c>
      <c r="C42" s="123"/>
      <c r="D42" s="34"/>
      <c r="E42" s="259"/>
      <c r="H42" s="34"/>
      <c r="I42" s="259"/>
      <c r="J42" s="34"/>
      <c r="K42" s="259"/>
      <c r="L42" s="34"/>
      <c r="M42" s="53"/>
    </row>
    <row r="43" spans="2:13" ht="49.9" customHeight="1">
      <c r="B43" s="48"/>
      <c r="D43" s="34"/>
      <c r="E43" s="259"/>
      <c r="F43" s="34"/>
      <c r="G43" s="259"/>
      <c r="H43" s="34"/>
      <c r="I43" s="259"/>
      <c r="J43" s="34"/>
      <c r="K43" s="259"/>
      <c r="L43" s="34"/>
      <c r="M43" s="53"/>
    </row>
    <row r="44" spans="2:13" ht="49.9" customHeight="1">
      <c r="B44" s="419" t="s">
        <v>41</v>
      </c>
      <c r="C44" s="121"/>
      <c r="D44" s="55"/>
      <c r="E44" s="260"/>
      <c r="F44" s="34"/>
      <c r="G44" s="259"/>
      <c r="H44" s="34"/>
      <c r="I44" s="259"/>
      <c r="J44" s="428" t="s">
        <v>42</v>
      </c>
      <c r="K44" s="260"/>
      <c r="L44" s="34"/>
      <c r="M44" s="53"/>
    </row>
    <row r="45" spans="2:13" ht="49.9" customHeight="1">
      <c r="B45" s="419" t="s">
        <v>43</v>
      </c>
      <c r="C45" s="124"/>
      <c r="D45" s="425"/>
      <c r="E45" s="426"/>
      <c r="F45" s="427" t="s">
        <v>44</v>
      </c>
      <c r="G45" s="259"/>
      <c r="H45" s="34">
        <f>M30*8</f>
        <v>0</v>
      </c>
      <c r="I45" s="259"/>
      <c r="J45" s="429" t="s">
        <v>45</v>
      </c>
      <c r="M45" s="53"/>
    </row>
    <row r="46" spans="2:13" ht="49.9" customHeight="1">
      <c r="B46" s="419" t="s">
        <v>46</v>
      </c>
      <c r="C46" s="124"/>
      <c r="D46" s="425" t="s">
        <v>47</v>
      </c>
      <c r="E46" s="426"/>
      <c r="F46" s="427" t="s">
        <v>44</v>
      </c>
      <c r="G46" s="259"/>
      <c r="H46" s="34">
        <f>F47*8</f>
        <v>0</v>
      </c>
      <c r="I46" s="259"/>
      <c r="J46" s="429" t="s">
        <v>48</v>
      </c>
      <c r="M46" s="53"/>
    </row>
    <row r="47" spans="2:13" ht="49.9" customHeight="1">
      <c r="B47" s="420" t="s">
        <v>49</v>
      </c>
      <c r="D47" s="34"/>
      <c r="E47" s="259"/>
      <c r="F47" s="58"/>
      <c r="G47" s="268"/>
      <c r="H47" s="34"/>
      <c r="I47" s="259"/>
      <c r="J47" s="34"/>
      <c r="K47" s="259"/>
      <c r="L47" s="34"/>
      <c r="M47" s="53"/>
    </row>
    <row r="48" spans="2:13" ht="49.9" customHeight="1">
      <c r="B48" s="420"/>
      <c r="D48" s="55"/>
      <c r="E48" s="260"/>
      <c r="F48" s="34"/>
      <c r="G48" s="259"/>
      <c r="H48" s="34"/>
      <c r="I48" s="259"/>
      <c r="J48" s="34"/>
      <c r="K48" s="259"/>
      <c r="L48" s="34"/>
      <c r="M48" s="53"/>
    </row>
    <row r="49" spans="2:13" ht="49.9" customHeight="1" thickBot="1">
      <c r="B49" s="421" t="s">
        <v>50</v>
      </c>
      <c r="C49" s="125"/>
      <c r="D49" s="60"/>
      <c r="E49" s="261"/>
      <c r="F49" s="34"/>
      <c r="G49" s="259"/>
      <c r="H49" s="60"/>
      <c r="I49" s="261"/>
      <c r="J49" s="60"/>
      <c r="K49" s="261"/>
      <c r="L49" s="60"/>
      <c r="M49" s="53"/>
    </row>
    <row r="50" spans="2:13" ht="49.9" customHeight="1" thickBot="1">
      <c r="B50" s="422" t="s">
        <v>921</v>
      </c>
      <c r="C50" s="124"/>
      <c r="D50" s="409" t="s">
        <v>1048</v>
      </c>
      <c r="E50" s="410"/>
      <c r="F50" s="409"/>
      <c r="G50" s="410"/>
      <c r="H50" s="409"/>
      <c r="I50" s="410"/>
      <c r="J50" s="409"/>
      <c r="K50" s="410"/>
      <c r="L50" s="409"/>
      <c r="M50" s="53"/>
    </row>
    <row r="51" spans="2:13" ht="49.9" customHeight="1" thickBot="1">
      <c r="B51" s="422" t="s">
        <v>922</v>
      </c>
      <c r="C51" s="124"/>
      <c r="D51" s="409">
        <v>76</v>
      </c>
      <c r="E51" s="410"/>
      <c r="F51" s="409"/>
      <c r="G51" s="410"/>
      <c r="H51" s="409"/>
      <c r="I51" s="410"/>
      <c r="J51" s="409"/>
      <c r="K51" s="410"/>
      <c r="L51" s="409"/>
      <c r="M51" s="53"/>
    </row>
    <row r="52" spans="2:13" ht="49.9" customHeight="1">
      <c r="B52" s="423" t="s">
        <v>53</v>
      </c>
      <c r="C52" s="126"/>
      <c r="D52" s="34"/>
      <c r="E52" s="259"/>
      <c r="J52" s="34"/>
      <c r="K52" s="259"/>
      <c r="L52" s="34"/>
      <c r="M52" s="53"/>
    </row>
    <row r="53" spans="2:13" ht="49.9" customHeight="1">
      <c r="B53" s="420" t="s">
        <v>54</v>
      </c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49.9" customHeight="1">
      <c r="B54" s="420"/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 ht="49.9" customHeight="1" thickBot="1">
      <c r="B55" s="424"/>
      <c r="C55" s="68"/>
      <c r="D55" s="68"/>
      <c r="E55" s="264"/>
      <c r="F55" s="68"/>
      <c r="G55" s="264"/>
      <c r="H55" s="68"/>
      <c r="I55" s="264"/>
      <c r="J55" s="68"/>
      <c r="K55" s="264"/>
      <c r="L55" s="68"/>
      <c r="M55" s="98"/>
    </row>
    <row r="56" spans="2:13" ht="15.75" thickTop="1"/>
  </sheetData>
  <mergeCells count="2">
    <mergeCell ref="B1:M1"/>
    <mergeCell ref="H2:J2"/>
  </mergeCells>
  <dataValidations count="8">
    <dataValidation type="list" errorStyle="information" operator="equal" allowBlank="1" showErrorMessage="1" sqref="D35:L35" xr:uid="{00000000-0002-0000-1100-000000000000}">
      <formula1>"Ted Dunn,Richard Gray,Billy Rueckert, Victor Varney"</formula1>
    </dataValidation>
    <dataValidation type="list" errorStyle="information" operator="equal" allowBlank="1" showErrorMessage="1" sqref="E39:L39" xr:uid="{00000000-0002-0000-1100-000001000000}">
      <formula1>"Chris R Boli,Jay Horn, Nathan DeWitt"</formula1>
    </dataValidation>
    <dataValidation type="list" errorStyle="information" operator="equal" allowBlank="1" showErrorMessage="1" sqref="D40:L40" xr:uid="{00000000-0002-0000-1100-000002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41:L41" xr:uid="{00000000-0002-0000-1100-000003000000}">
      <formula1>"Dennis Winchell, Art Kotz, Harold BoettcherArt Kotz, Rob Grau,Joe Mills,John Morck,Brandt Wilkus,Chris Tilley,Charles Stirewalt,Victor Varney,Nick Conner,Richard Gray,John Tredway,Donald Marshall"</formula1>
    </dataValidation>
    <dataValidation errorStyle="information" allowBlank="1" showInputMessage="1" showErrorMessage="1" sqref="D42:E42" xr:uid="{00000000-0002-0000-1100-000004000000}"/>
    <dataValidation type="list" errorStyle="information" operator="equal" allowBlank="1" showErrorMessage="1" sqref="D37:L37 D39" xr:uid="{00000000-0002-0000-1100-000005000000}">
      <formula1>"Donald Marshall,Charles Stirewalt,Chris Tilley,John Tredway,Victor Varney"</formula1>
    </dataValidation>
    <dataValidation type="list" errorStyle="information" operator="equal" allowBlank="1" showErrorMessage="1" sqref="D36:L36" xr:uid="{00000000-0002-0000-1100-000006000000}">
      <formula1>"Harold Boettcher,Gene Ezzell,Rob Grau,Roger Koss,Gray Lackey,Michael S MacLean,Joe Mills,John F Morck,Ray Albers"</formula1>
    </dataValidation>
    <dataValidation type="list" errorStyle="warning" operator="equal" allowBlank="1" showErrorMessage="1" sqref="D8:L8" xr:uid="{00000000-0002-0000-1100-000007000000}">
      <formula1>"17,,399,671,1686,1640"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Check Names" prompt="_x000a__x000a_" xr:uid="{F4FC4108-C780-4B66-8903-EC1FC4293223}">
          <x14:formula1>
            <xm:f>DATA_Lists!$X$4:$X$219</xm:f>
          </x14:formula1>
          <xm:sqref>M32</xm:sqref>
        </x14:dataValidation>
      </x14:dataValidation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Q56"/>
  <sheetViews>
    <sheetView workbookViewId="0"/>
  </sheetViews>
  <sheetFormatPr defaultRowHeight="15"/>
  <cols>
    <col min="1" max="1" width="3.28515625" customWidth="1"/>
    <col min="2" max="2" width="50.7109375" customWidth="1"/>
    <col min="3" max="3" width="2.28515625" customWidth="1"/>
    <col min="4" max="4" width="50.7109375" customWidth="1"/>
    <col min="5" max="5" width="2.140625" style="14" customWidth="1"/>
    <col min="6" max="6" width="50.7109375" customWidth="1"/>
    <col min="7" max="7" width="2.140625" style="14" customWidth="1"/>
    <col min="8" max="8" width="50.7109375" customWidth="1"/>
    <col min="9" max="9" width="1.7109375" style="14" customWidth="1"/>
    <col min="10" max="10" width="50.7109375" customWidth="1"/>
    <col min="11" max="11" width="2.140625" style="14" customWidth="1"/>
    <col min="12" max="12" width="50.7109375" customWidth="1"/>
    <col min="13" max="13" width="20.7109375" customWidth="1"/>
    <col min="14" max="14" width="1.5703125" customWidth="1"/>
    <col min="15" max="15" width="23.28515625" customWidth="1"/>
    <col min="16" max="1030" width="11.7109375" customWidth="1"/>
  </cols>
  <sheetData>
    <row r="1" spans="1:17" ht="55.9" customHeight="1" thickTop="1">
      <c r="B1" s="501" t="s">
        <v>3</v>
      </c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</row>
    <row r="2" spans="1:17" ht="49.9" customHeight="1">
      <c r="B2" s="411" t="s">
        <v>4</v>
      </c>
      <c r="C2" s="110"/>
      <c r="D2" s="239"/>
      <c r="E2" s="250"/>
      <c r="F2" s="6" t="s">
        <v>5</v>
      </c>
      <c r="G2" s="265"/>
      <c r="H2" s="502">
        <v>45178</v>
      </c>
      <c r="I2" s="502"/>
      <c r="J2" s="502"/>
      <c r="K2" s="271"/>
      <c r="L2" s="99" t="s">
        <v>7</v>
      </c>
      <c r="M2" s="8" t="s">
        <v>6</v>
      </c>
    </row>
    <row r="3" spans="1:17" ht="49.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438">
        <f>IF(H2="","",INDEX('2023_Trains'!B7:D59,MATCH(H2,'2023_Trains'!C7:C59,0),1))</f>
        <v>37</v>
      </c>
    </row>
    <row r="4" spans="1:17" ht="49.9" customHeight="1">
      <c r="B4" s="5"/>
      <c r="C4" s="110"/>
      <c r="D4" s="437"/>
      <c r="E4" s="251"/>
      <c r="F4" s="102"/>
      <c r="G4" s="266"/>
      <c r="H4" s="396">
        <f>IF(H2=0," ",VLOOKUP(H2,'2023_Trains'!C9:N62,11,))</f>
        <v>5603</v>
      </c>
      <c r="I4" s="270"/>
      <c r="J4" s="246"/>
      <c r="K4" s="273"/>
      <c r="L4" s="35"/>
      <c r="M4" s="108"/>
    </row>
    <row r="5" spans="1:17" ht="49.9" customHeight="1">
      <c r="B5" s="412" t="s">
        <v>917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49.9" customHeight="1">
      <c r="A6" s="14"/>
      <c r="B6" s="413" t="s">
        <v>918</v>
      </c>
      <c r="C6" s="112"/>
      <c r="D6" s="381" t="str">
        <f>IF($H$2=0," ",IF(VLOOKUP($H$2,'2023_Trains'!$C$7:$N$63,4)=0," ",VLOOKUP($H$2,'2023_Trains'!$C$7:$N$63,4,FALSE)))</f>
        <v>1:00 pm</v>
      </c>
      <c r="E6" s="382"/>
      <c r="F6" s="381" t="str">
        <f>IF($H$2=0," ",IF(VLOOKUP($H$2,'2023_Trains'!$C$7:$N$63,5)=0," ",VLOOKUP($H$2,'2023_Trains'!$C$7:$N$63,5,FALSE)))</f>
        <v>2:30 pm</v>
      </c>
      <c r="G6" s="382"/>
      <c r="H6" s="381" t="str">
        <f>IF($H$2=0," ",IF(VLOOKUP($H$2,'2023_Trains'!$C$7:$N$63,6)=0," ",VLOOKUP($H$2,'2023_Trains'!$C$7:$N$63,6,FALSE)))</f>
        <v>4:00 pm</v>
      </c>
      <c r="I6" s="382"/>
      <c r="J6" s="381" t="str">
        <f>IF($H$2=0," ",IF(VLOOKUP($H$2,'2023_Trains'!$C$7:$N$63,7)=0," ",VLOOKUP($H$2,'2023_Trains'!$C$7:$N$63,7,FALSE)))</f>
        <v>5:30 pm</v>
      </c>
      <c r="K6" s="382"/>
      <c r="L6" s="381" t="str">
        <f>IF($H$2=0," ",IF(VLOOKUP($H$2,'2023_Trains'!$C$7:$N$63,8)=0," ",VLOOKUP($H$2,'2023_Trains'!$C$7:$N$63,8,FALSE)))</f>
        <v xml:space="preserve"> </v>
      </c>
      <c r="M6" s="26"/>
      <c r="N6" s="14"/>
    </row>
    <row r="7" spans="1:17" ht="49.9" customHeight="1">
      <c r="A7" s="14"/>
      <c r="B7" s="18" t="s">
        <v>919</v>
      </c>
      <c r="C7" s="113"/>
      <c r="D7" s="450" t="s">
        <v>1028</v>
      </c>
      <c r="E7" s="382"/>
      <c r="F7" s="383">
        <f>IF(F6=" "," ",VALUE(F6))</f>
        <v>0.60416666666666663</v>
      </c>
      <c r="G7" s="382"/>
      <c r="H7" s="383">
        <f t="shared" ref="H7:L7" si="0">IF(H6=" "," ",VALUE(H6))</f>
        <v>0.66666666666666663</v>
      </c>
      <c r="I7" s="382"/>
      <c r="J7" s="383">
        <f t="shared" si="0"/>
        <v>0.72916666666666663</v>
      </c>
      <c r="K7" s="382"/>
      <c r="L7" s="383" t="str">
        <f t="shared" si="0"/>
        <v xml:space="preserve"> </v>
      </c>
      <c r="M7" s="330"/>
      <c r="N7" s="14"/>
      <c r="O7" s="282"/>
    </row>
    <row r="8" spans="1:17" ht="49.9" customHeight="1">
      <c r="B8" s="18" t="s">
        <v>920</v>
      </c>
      <c r="C8" s="113"/>
      <c r="D8" s="384">
        <v>671</v>
      </c>
      <c r="E8" s="385"/>
      <c r="F8" s="384">
        <v>671</v>
      </c>
      <c r="G8" s="385"/>
      <c r="H8" s="384">
        <v>671</v>
      </c>
      <c r="I8" s="385"/>
      <c r="J8" s="384">
        <v>671</v>
      </c>
      <c r="K8" s="385"/>
      <c r="L8" s="384"/>
      <c r="M8" s="20"/>
    </row>
    <row r="9" spans="1:17" ht="49.9" customHeight="1">
      <c r="B9" s="23"/>
      <c r="C9" s="114"/>
      <c r="D9" s="386"/>
      <c r="E9" s="387"/>
      <c r="F9" s="388"/>
      <c r="G9" s="387"/>
      <c r="H9" s="388"/>
      <c r="I9" s="387"/>
      <c r="J9" s="388"/>
      <c r="K9" s="387"/>
      <c r="L9" s="388"/>
      <c r="M9" s="20"/>
    </row>
    <row r="10" spans="1:17" ht="49.9" customHeight="1">
      <c r="B10" s="414" t="s">
        <v>12</v>
      </c>
      <c r="C10" s="132" t="s">
        <v>1029</v>
      </c>
      <c r="D10" s="389">
        <f t="shared" ref="D10:F12" si="1">IF(C10=0," ",TIMEVALUE(LEFT(C10,2)&amp;":"&amp;MID(C10,3,2)&amp;":"&amp;RIGHT(C10,2)))</f>
        <v>0.5430787037037037</v>
      </c>
      <c r="E10" s="390" t="s">
        <v>956</v>
      </c>
      <c r="F10" s="389">
        <f t="shared" si="1"/>
        <v>0.60592592592592587</v>
      </c>
      <c r="G10" s="390" t="s">
        <v>906</v>
      </c>
      <c r="H10" s="389">
        <f t="shared" ref="H10" si="2">IF(G10=0," ",TIMEVALUE(LEFT(G10,2)&amp;":"&amp;MID(G10,3,2)&amp;":"&amp;RIGHT(G10,2)))</f>
        <v>0.66666666666666663</v>
      </c>
      <c r="I10" s="390" t="s">
        <v>1042</v>
      </c>
      <c r="J10" s="389">
        <f t="shared" ref="J10" si="3">IF(I10=0," ",TIMEVALUE(LEFT(I10,2)&amp;":"&amp;MID(I10,3,2)&amp;":"&amp;RIGHT(I10,2)))</f>
        <v>0.73445601851851849</v>
      </c>
      <c r="K10" s="390"/>
      <c r="L10" s="389" t="str">
        <f t="shared" ref="L10" si="4">IF(K10=0," ",TIMEVALUE(LEFT(K10,2)&amp;":"&amp;MID(K10,3,2)&amp;":"&amp;RIGHT(K10,2)))</f>
        <v xml:space="preserve"> </v>
      </c>
      <c r="M10" s="337"/>
    </row>
    <row r="11" spans="1:17" ht="49.9" customHeight="1">
      <c r="B11" s="415" t="s">
        <v>13</v>
      </c>
      <c r="C11" s="248"/>
      <c r="D11" s="439" t="str">
        <f>IF(C12=0," ",$L$2)</f>
        <v>R</v>
      </c>
      <c r="E11" s="439"/>
      <c r="F11" s="439" t="str">
        <f t="shared" ref="F11" si="5">IF(E12=0," ",$L$2)</f>
        <v>R</v>
      </c>
      <c r="G11" s="439"/>
      <c r="H11" s="439" t="str">
        <f t="shared" ref="H11" si="6">IF(G12=0," ",$L$2)</f>
        <v>R</v>
      </c>
      <c r="I11" s="439"/>
      <c r="J11" s="439" t="str">
        <f t="shared" ref="J11" si="7">IF(I12=0," ",$L$2)</f>
        <v>R</v>
      </c>
      <c r="K11" s="439"/>
      <c r="L11" s="439" t="str">
        <f t="shared" ref="L11" si="8">IF(K12=0," ",$L$2)</f>
        <v xml:space="preserve"> </v>
      </c>
      <c r="M11" s="337"/>
      <c r="O11" s="245"/>
    </row>
    <row r="12" spans="1:17" ht="49.9" customHeight="1">
      <c r="B12" s="414" t="s">
        <v>14</v>
      </c>
      <c r="C12" s="132" t="s">
        <v>929</v>
      </c>
      <c r="D12" s="389">
        <f t="shared" si="1"/>
        <v>0.55296296296296299</v>
      </c>
      <c r="E12" s="390" t="s">
        <v>1037</v>
      </c>
      <c r="F12" s="389">
        <f t="shared" ref="F12" si="9">IF(E12=0," ",TIMEVALUE(LEFT(E12,2)&amp;":"&amp;MID(E12,3,2)&amp;":"&amp;RIGHT(E12,2)))</f>
        <v>0.6136921296296296</v>
      </c>
      <c r="G12" s="390" t="s">
        <v>1039</v>
      </c>
      <c r="H12" s="389">
        <f t="shared" ref="H12" si="10">IF(G12=0," ",TIMEVALUE(LEFT(G12,2)&amp;":"&amp;MID(G12,3,2)&amp;":"&amp;RIGHT(G12,2)))</f>
        <v>0.67443287037037036</v>
      </c>
      <c r="I12" s="390" t="s">
        <v>1043</v>
      </c>
      <c r="J12" s="389">
        <f t="shared" ref="J12" si="11">IF(I12=0," ",TIMEVALUE(LEFT(I12,2)&amp;":"&amp;MID(I12,3,2)&amp;":"&amp;RIGHT(I12,2)))</f>
        <v>0.74292824074074071</v>
      </c>
      <c r="K12" s="390"/>
      <c r="L12" s="389" t="str">
        <f t="shared" ref="L12" si="12">IF(K12=0," ",TIMEVALUE(LEFT(K12,2)&amp;":"&amp;MID(K12,3,2)&amp;":"&amp;RIGHT(K12,2)))</f>
        <v xml:space="preserve"> </v>
      </c>
      <c r="M12" s="337"/>
      <c r="O12" s="301"/>
    </row>
    <row r="13" spans="1:17" ht="49.9" customHeight="1">
      <c r="B13" s="414" t="s">
        <v>16</v>
      </c>
      <c r="C13" s="132" t="s">
        <v>1035</v>
      </c>
      <c r="D13" s="389">
        <f>IF(C13=0," ",TIMEVALUE(LEFT(C13,2)&amp;":"&amp;MID(C13,3,2)&amp;":"&amp;RIGHT(C13,2)))</f>
        <v>0.55790509259259258</v>
      </c>
      <c r="E13" s="393" t="s">
        <v>822</v>
      </c>
      <c r="F13" s="389">
        <f>IF(E13=0," ",TIMEVALUE(LEFT(E13,2)&amp;":"&amp;MID(E13,3,2)&amp;":"&amp;RIGHT(E13,2)))</f>
        <v>0.62004629629629626</v>
      </c>
      <c r="G13" s="393" t="s">
        <v>1006</v>
      </c>
      <c r="H13" s="389">
        <f>IF(G13=0," ",TIMEVALUE(LEFT(G13,2)&amp;":"&amp;MID(G13,3,2)&amp;":"&amp;RIGHT(G13,2)))</f>
        <v>0.68078703703703702</v>
      </c>
      <c r="I13" s="393" t="s">
        <v>1044</v>
      </c>
      <c r="J13" s="389">
        <f>IF(I13=0," ",TIMEVALUE(LEFT(I13,2)&amp;":"&amp;MID(I13,3,2)&amp;":"&amp;RIGHT(I13,2)))</f>
        <v>0.74928240740740737</v>
      </c>
      <c r="K13" s="393"/>
      <c r="L13" s="389" t="str">
        <f>IF(K13=0," ",TIMEVALUE(LEFT(K13,2)&amp;":"&amp;MID(K13,3,2)&amp;":"&amp;RIGHT(K13,2)))</f>
        <v xml:space="preserve"> </v>
      </c>
      <c r="M13" s="337" t="s">
        <v>15</v>
      </c>
    </row>
    <row r="14" spans="1:17" ht="49.9" customHeight="1">
      <c r="B14" s="414" t="s">
        <v>17</v>
      </c>
      <c r="C14" s="132" t="s">
        <v>1033</v>
      </c>
      <c r="D14" s="389">
        <f t="shared" ref="D14:D17" si="13">IF(C14=0," ",TIMEVALUE(LEFT(C14,2)&amp;":"&amp;MID(C14,3,2)&amp;":"&amp;RIGHT(C14,2)))</f>
        <v>0.5706134259259259</v>
      </c>
      <c r="E14" s="390" t="s">
        <v>1038</v>
      </c>
      <c r="F14" s="389">
        <f t="shared" ref="F14:F17" si="14">IF(E14=0," ",TIMEVALUE(LEFT(E14,2)&amp;":"&amp;MID(E14,3,2)&amp;":"&amp;RIGHT(E14,2)))</f>
        <v>0.63276620370370373</v>
      </c>
      <c r="G14" s="390" t="s">
        <v>828</v>
      </c>
      <c r="H14" s="389">
        <f t="shared" ref="H14:H17" si="15">IF(G14=0," ",TIMEVALUE(LEFT(G14,2)&amp;":"&amp;MID(G14,3,2)&amp;":"&amp;RIGHT(G14,2)))</f>
        <v>0.69490740740740742</v>
      </c>
      <c r="I14" s="390" t="s">
        <v>1045</v>
      </c>
      <c r="J14" s="389">
        <f t="shared" ref="J14:J17" si="16">IF(I14=0," ",TIMEVALUE(LEFT(I14,2)&amp;":"&amp;MID(I14,3,2)&amp;":"&amp;RIGHT(I14,2)))</f>
        <v>0.7634143518518518</v>
      </c>
      <c r="K14" s="390"/>
      <c r="L14" s="389" t="str">
        <f t="shared" ref="L14:L17" si="17">IF(K14=0," ",TIMEVALUE(LEFT(K14,2)&amp;":"&amp;MID(K14,3,2)&amp;":"&amp;RIGHT(K14,2)))</f>
        <v xml:space="preserve"> </v>
      </c>
      <c r="M14" s="337"/>
      <c r="Q14" s="247"/>
    </row>
    <row r="15" spans="1:17" ht="49.9" customHeight="1">
      <c r="B15" s="414" t="s">
        <v>18</v>
      </c>
      <c r="C15" s="132" t="s">
        <v>1003</v>
      </c>
      <c r="D15" s="389">
        <f t="shared" si="13"/>
        <v>0.57626157407407408</v>
      </c>
      <c r="E15" s="390" t="s">
        <v>845</v>
      </c>
      <c r="F15" s="389">
        <f t="shared" si="14"/>
        <v>0.63912037037037039</v>
      </c>
      <c r="G15" s="390" t="s">
        <v>962</v>
      </c>
      <c r="H15" s="389">
        <f t="shared" si="15"/>
        <v>0.69984953703703701</v>
      </c>
      <c r="I15" s="390" t="s">
        <v>1047</v>
      </c>
      <c r="J15" s="389">
        <f t="shared" si="16"/>
        <v>0.76765046296296291</v>
      </c>
      <c r="K15" s="390"/>
      <c r="L15" s="389" t="str">
        <f t="shared" si="17"/>
        <v xml:space="preserve"> </v>
      </c>
      <c r="M15" s="337"/>
    </row>
    <row r="16" spans="1:17" ht="49.9" customHeight="1">
      <c r="B16" s="415" t="s">
        <v>13</v>
      </c>
      <c r="C16" s="133" t="s">
        <v>1034</v>
      </c>
      <c r="D16" s="439" t="str">
        <f>IF(C17=0," ",$L$2)</f>
        <v>R</v>
      </c>
      <c r="E16" s="439"/>
      <c r="F16" s="439" t="str">
        <f t="shared" ref="F16" si="18">IF(E17=0," ",$L$2)</f>
        <v>R</v>
      </c>
      <c r="G16" s="439"/>
      <c r="H16" s="439" t="str">
        <f t="shared" ref="H16" si="19">IF(G17=0," ",$L$2)</f>
        <v>R</v>
      </c>
      <c r="I16" s="439"/>
      <c r="J16" s="439" t="str">
        <f t="shared" ref="J16" si="20">IF(I17=0," ",$L$2)</f>
        <v>R</v>
      </c>
      <c r="K16" s="439"/>
      <c r="L16" s="439" t="str">
        <f t="shared" ref="L16" si="21">IF(K17=0," ",$L$2)</f>
        <v xml:space="preserve"> </v>
      </c>
      <c r="M16" s="337"/>
    </row>
    <row r="17" spans="1:13" ht="46.5">
      <c r="B17" s="414" t="s">
        <v>19</v>
      </c>
      <c r="C17" s="132" t="s">
        <v>1034</v>
      </c>
      <c r="D17" s="389">
        <f t="shared" si="13"/>
        <v>0.58898148148148144</v>
      </c>
      <c r="E17" s="390" t="s">
        <v>1040</v>
      </c>
      <c r="F17" s="389">
        <f t="shared" si="14"/>
        <v>0.6525347222222222</v>
      </c>
      <c r="G17" s="390" t="s">
        <v>1041</v>
      </c>
      <c r="H17" s="389">
        <f t="shared" si="15"/>
        <v>0.71327546296296296</v>
      </c>
      <c r="I17" s="390" t="s">
        <v>1046</v>
      </c>
      <c r="J17" s="389">
        <f t="shared" si="16"/>
        <v>0.7817708333333333</v>
      </c>
      <c r="K17" s="390"/>
      <c r="L17" s="389" t="str">
        <f t="shared" si="17"/>
        <v xml:space="preserve"> </v>
      </c>
      <c r="M17" s="337"/>
    </row>
    <row r="18" spans="1:13" ht="46.5">
      <c r="B18" s="341"/>
      <c r="C18" s="277"/>
      <c r="D18" s="394"/>
      <c r="E18" s="395"/>
      <c r="F18" s="394"/>
      <c r="G18" s="395"/>
      <c r="H18" s="394"/>
      <c r="I18" s="395"/>
      <c r="J18" s="394"/>
      <c r="K18" s="395"/>
      <c r="L18" s="394"/>
      <c r="M18" s="342"/>
    </row>
    <row r="19" spans="1:13" ht="46.5">
      <c r="B19" s="29" t="s">
        <v>21</v>
      </c>
      <c r="C19" s="115"/>
      <c r="D19" s="386"/>
      <c r="E19" s="392"/>
      <c r="F19" s="386"/>
      <c r="G19" s="392"/>
      <c r="H19" s="386"/>
      <c r="I19" s="392"/>
      <c r="J19" s="386"/>
      <c r="K19" s="392"/>
      <c r="L19" s="396"/>
      <c r="M19" s="28"/>
    </row>
    <row r="20" spans="1:13" ht="46.5">
      <c r="A20" t="s">
        <v>911</v>
      </c>
      <c r="B20" s="29"/>
      <c r="C20" s="115"/>
      <c r="D20" s="386"/>
      <c r="E20" s="392"/>
      <c r="F20" s="386"/>
      <c r="G20" s="392"/>
      <c r="H20" s="386"/>
      <c r="I20" s="392"/>
      <c r="J20" s="386"/>
      <c r="K20" s="392"/>
      <c r="L20" s="396"/>
      <c r="M20" s="28"/>
    </row>
    <row r="21" spans="1:13" ht="46.5">
      <c r="B21" s="430">
        <v>100</v>
      </c>
      <c r="C21" s="116"/>
      <c r="D21" s="384">
        <v>22</v>
      </c>
      <c r="E21" s="384"/>
      <c r="F21" s="384">
        <v>10</v>
      </c>
      <c r="G21" s="384"/>
      <c r="H21" s="384">
        <v>10</v>
      </c>
      <c r="I21" s="384"/>
      <c r="J21" s="384">
        <v>21</v>
      </c>
      <c r="K21" s="384"/>
      <c r="L21" s="384"/>
      <c r="M21" s="28"/>
    </row>
    <row r="22" spans="1:13" ht="46.5">
      <c r="B22" s="430">
        <v>101</v>
      </c>
      <c r="C22" s="116"/>
      <c r="D22" s="384">
        <v>13</v>
      </c>
      <c r="E22" s="385"/>
      <c r="F22" s="384">
        <v>17</v>
      </c>
      <c r="G22" s="385"/>
      <c r="H22" s="384">
        <v>2</v>
      </c>
      <c r="I22" s="385"/>
      <c r="J22" s="384">
        <v>9</v>
      </c>
      <c r="K22" s="385"/>
      <c r="L22" s="384"/>
      <c r="M22" s="28"/>
    </row>
    <row r="23" spans="1:13" ht="46.5">
      <c r="B23" s="430">
        <v>200</v>
      </c>
      <c r="C23" s="116"/>
      <c r="D23" s="384">
        <v>32</v>
      </c>
      <c r="E23" s="385"/>
      <c r="F23" s="384">
        <v>17</v>
      </c>
      <c r="G23" s="385"/>
      <c r="H23" s="384">
        <v>20</v>
      </c>
      <c r="I23" s="385"/>
      <c r="J23" s="384">
        <v>44</v>
      </c>
      <c r="K23" s="385"/>
      <c r="L23" s="384"/>
      <c r="M23" s="28"/>
    </row>
    <row r="24" spans="1:13" ht="46.5">
      <c r="B24" s="430">
        <v>201</v>
      </c>
      <c r="C24" s="116"/>
      <c r="D24" s="384" t="s">
        <v>1030</v>
      </c>
      <c r="E24" s="385"/>
      <c r="F24" s="384" t="s">
        <v>1030</v>
      </c>
      <c r="G24" s="385"/>
      <c r="H24" s="384" t="s">
        <v>1030</v>
      </c>
      <c r="I24" s="385"/>
      <c r="J24" s="384" t="s">
        <v>1030</v>
      </c>
      <c r="K24" s="385"/>
      <c r="L24" s="384"/>
      <c r="M24" s="28"/>
    </row>
    <row r="25" spans="1:13" ht="46.5">
      <c r="B25" s="430">
        <v>308</v>
      </c>
      <c r="C25" s="116"/>
      <c r="D25" s="384">
        <v>9</v>
      </c>
      <c r="E25" s="385"/>
      <c r="F25" s="384"/>
      <c r="G25" s="385"/>
      <c r="H25" s="384">
        <v>10</v>
      </c>
      <c r="I25" s="385"/>
      <c r="J25" s="384">
        <v>1</v>
      </c>
      <c r="K25" s="385"/>
      <c r="L25" s="384"/>
      <c r="M25" s="28"/>
    </row>
    <row r="26" spans="1:13" ht="46.5">
      <c r="B26" s="431" t="s">
        <v>24</v>
      </c>
      <c r="C26" s="117"/>
      <c r="D26" s="384">
        <v>0</v>
      </c>
      <c r="E26" s="385"/>
      <c r="F26" s="384" t="str">
        <f>IF(F8=0," ","0")</f>
        <v>0</v>
      </c>
      <c r="G26" s="385"/>
      <c r="H26" s="384" t="str">
        <f>IF(H8=0," ","0")</f>
        <v>0</v>
      </c>
      <c r="I26" s="385"/>
      <c r="J26" s="384" t="str">
        <f>IF(J8=0," ","0")</f>
        <v>0</v>
      </c>
      <c r="K26" s="385"/>
      <c r="L26" s="384" t="str">
        <f>IF(L8=0," ","0")</f>
        <v xml:space="preserve"> </v>
      </c>
      <c r="M26" s="28"/>
    </row>
    <row r="27" spans="1:13" ht="47.25" thickBot="1">
      <c r="B27" s="432">
        <v>302</v>
      </c>
      <c r="C27" s="118"/>
      <c r="D27" s="384">
        <v>0</v>
      </c>
      <c r="E27" s="385"/>
      <c r="F27" s="384" t="str">
        <f>IF(F8=0," ","0")</f>
        <v>0</v>
      </c>
      <c r="G27" s="385"/>
      <c r="H27" s="384" t="str">
        <f>IF(H8=0," ","0")</f>
        <v>0</v>
      </c>
      <c r="I27" s="385"/>
      <c r="J27" s="384">
        <v>4</v>
      </c>
      <c r="K27" s="385"/>
      <c r="L27" s="384" t="str">
        <f>IF(L8=0," ","0")</f>
        <v xml:space="preserve"> </v>
      </c>
      <c r="M27" s="28"/>
    </row>
    <row r="28" spans="1:13" ht="48" thickTop="1" thickBot="1">
      <c r="B28" s="433" t="s">
        <v>923</v>
      </c>
      <c r="C28" s="119"/>
      <c r="D28" s="397">
        <f>SUM(D21:D27)</f>
        <v>76</v>
      </c>
      <c r="E28" s="398"/>
      <c r="F28" s="397">
        <f>SUM(F21:F27)</f>
        <v>44</v>
      </c>
      <c r="G28" s="398"/>
      <c r="H28" s="397">
        <f>SUM(H21:H27)</f>
        <v>42</v>
      </c>
      <c r="I28" s="398"/>
      <c r="J28" s="397">
        <f>SUM(J21:J27)</f>
        <v>79</v>
      </c>
      <c r="K28" s="399"/>
      <c r="L28" s="400">
        <f>SUM(L21:L27)</f>
        <v>0</v>
      </c>
      <c r="M28" s="28"/>
    </row>
    <row r="29" spans="1:13" ht="48" thickTop="1" thickBot="1">
      <c r="B29" s="433" t="s">
        <v>924</v>
      </c>
      <c r="C29" s="119"/>
      <c r="D29" s="397">
        <f>D28</f>
        <v>76</v>
      </c>
      <c r="E29" s="398"/>
      <c r="F29" s="397">
        <f>D29+F28</f>
        <v>120</v>
      </c>
      <c r="G29" s="398"/>
      <c r="H29" s="397">
        <f>F29+H28</f>
        <v>162</v>
      </c>
      <c r="I29" s="398"/>
      <c r="J29" s="397">
        <f>J28+H29</f>
        <v>241</v>
      </c>
      <c r="K29" s="399"/>
      <c r="L29" s="400">
        <f>L28+J29</f>
        <v>241</v>
      </c>
      <c r="M29" s="130"/>
    </row>
    <row r="30" spans="1:13" ht="48" thickTop="1" thickBot="1">
      <c r="B30" s="434" t="s">
        <v>925</v>
      </c>
      <c r="C30" s="120"/>
      <c r="D30" s="401"/>
      <c r="E30" s="402"/>
      <c r="F30" s="401"/>
      <c r="G30" s="398"/>
      <c r="H30" s="401"/>
      <c r="I30" s="402"/>
      <c r="J30" s="401"/>
      <c r="K30" s="403"/>
      <c r="L30" s="404"/>
      <c r="M30" s="28"/>
    </row>
    <row r="31" spans="1:13" ht="48" thickTop="1" thickBot="1">
      <c r="B31" s="434" t="s">
        <v>926</v>
      </c>
      <c r="C31" s="120"/>
      <c r="D31" s="401"/>
      <c r="E31" s="402"/>
      <c r="F31" s="401"/>
      <c r="G31" s="402"/>
      <c r="H31" s="401"/>
      <c r="I31" s="402"/>
      <c r="J31" s="401"/>
      <c r="K31" s="403"/>
      <c r="L31" s="404"/>
      <c r="M31" s="131" t="s">
        <v>679</v>
      </c>
    </row>
    <row r="32" spans="1:13" ht="15.75" thickTop="1">
      <c r="B32" s="48"/>
      <c r="J32" s="14"/>
      <c r="K32" s="2" t="s">
        <v>30</v>
      </c>
      <c r="M32" s="28" t="s">
        <v>486</v>
      </c>
    </row>
    <row r="33" spans="2:13">
      <c r="B33" s="48"/>
      <c r="J33" s="49" t="s">
        <v>31</v>
      </c>
      <c r="M33" s="28"/>
    </row>
    <row r="34" spans="2:13" ht="31.5">
      <c r="B34" s="417" t="s">
        <v>32</v>
      </c>
      <c r="C34" s="121"/>
      <c r="D34" t="s">
        <v>33</v>
      </c>
      <c r="M34" s="28"/>
    </row>
    <row r="35" spans="2:13" ht="36">
      <c r="B35" s="435" t="s">
        <v>34</v>
      </c>
      <c r="C35" s="122"/>
      <c r="D35" s="405" t="s">
        <v>55</v>
      </c>
      <c r="E35" s="406"/>
      <c r="F35" s="405" t="s">
        <v>55</v>
      </c>
      <c r="G35" s="406"/>
      <c r="H35" s="405" t="s">
        <v>55</v>
      </c>
      <c r="I35" s="406"/>
      <c r="J35" s="405" t="s">
        <v>55</v>
      </c>
      <c r="K35" s="406"/>
      <c r="L35" s="405"/>
      <c r="M35" s="28"/>
    </row>
    <row r="36" spans="2:13" ht="36">
      <c r="B36" s="435" t="s">
        <v>35</v>
      </c>
      <c r="C36" s="122"/>
      <c r="D36" s="405" t="s">
        <v>62</v>
      </c>
      <c r="E36" s="406"/>
      <c r="F36" s="405" t="s">
        <v>65</v>
      </c>
      <c r="G36" s="406"/>
      <c r="H36" s="405" t="s">
        <v>65</v>
      </c>
      <c r="I36" s="406"/>
      <c r="J36" s="405" t="s">
        <v>65</v>
      </c>
      <c r="K36" s="406"/>
      <c r="L36" s="405"/>
      <c r="M36" s="53"/>
    </row>
    <row r="37" spans="2:13" ht="36">
      <c r="B37" s="435" t="s">
        <v>36</v>
      </c>
      <c r="C37" s="122"/>
      <c r="D37" s="405" t="s">
        <v>57</v>
      </c>
      <c r="E37" s="406"/>
      <c r="F37" s="405" t="s">
        <v>57</v>
      </c>
      <c r="G37" s="406"/>
      <c r="H37" s="405" t="s">
        <v>57</v>
      </c>
      <c r="I37" s="406"/>
      <c r="J37" s="405" t="s">
        <v>57</v>
      </c>
      <c r="K37" s="406"/>
      <c r="L37" s="405"/>
      <c r="M37" s="53"/>
    </row>
    <row r="38" spans="2:13" ht="36">
      <c r="B38" s="435"/>
      <c r="C38" s="122"/>
      <c r="D38" s="405"/>
      <c r="E38" s="406"/>
      <c r="F38" s="405"/>
      <c r="G38" s="408"/>
      <c r="H38" s="405"/>
      <c r="I38" s="406"/>
      <c r="J38" s="405"/>
      <c r="K38" s="406"/>
      <c r="L38" s="405"/>
      <c r="M38" s="53"/>
    </row>
    <row r="39" spans="2:13" ht="36">
      <c r="B39" s="435" t="s">
        <v>37</v>
      </c>
      <c r="C39" s="122"/>
      <c r="D39" s="405" t="s">
        <v>481</v>
      </c>
      <c r="E39" s="406"/>
      <c r="F39" s="405" t="s">
        <v>481</v>
      </c>
      <c r="G39" s="406"/>
      <c r="H39" s="405" t="s">
        <v>481</v>
      </c>
      <c r="I39" s="406"/>
      <c r="J39" s="405" t="s">
        <v>481</v>
      </c>
      <c r="K39" s="406"/>
      <c r="L39" s="405"/>
      <c r="M39" s="53"/>
    </row>
    <row r="40" spans="2:13" ht="36">
      <c r="B40" s="435" t="s">
        <v>38</v>
      </c>
      <c r="C40" s="122"/>
      <c r="D40" s="405" t="s">
        <v>61</v>
      </c>
      <c r="E40" s="406"/>
      <c r="F40" s="405" t="s">
        <v>61</v>
      </c>
      <c r="G40" s="406"/>
      <c r="H40" s="405" t="s">
        <v>61</v>
      </c>
      <c r="I40" s="406"/>
      <c r="J40" s="405" t="s">
        <v>61</v>
      </c>
      <c r="K40" s="406"/>
      <c r="L40" s="405"/>
      <c r="M40" s="53"/>
    </row>
    <row r="41" spans="2:13" ht="36">
      <c r="B41" s="435" t="s">
        <v>39</v>
      </c>
      <c r="C41" s="122"/>
      <c r="D41" s="405" t="s">
        <v>1031</v>
      </c>
      <c r="E41" s="406"/>
      <c r="F41" s="405" t="s">
        <v>1031</v>
      </c>
      <c r="G41" s="406"/>
      <c r="H41" s="405" t="s">
        <v>651</v>
      </c>
      <c r="I41" s="406"/>
      <c r="J41" s="405" t="s">
        <v>651</v>
      </c>
      <c r="K41" s="406"/>
      <c r="L41" s="405"/>
      <c r="M41" s="53"/>
    </row>
    <row r="42" spans="2:13" ht="21">
      <c r="B42" s="436" t="s">
        <v>40</v>
      </c>
      <c r="C42" s="123"/>
      <c r="D42" s="34"/>
      <c r="E42" s="259"/>
      <c r="H42" s="34"/>
      <c r="I42" s="259"/>
      <c r="J42" s="34"/>
      <c r="K42" s="259"/>
      <c r="L42" s="34"/>
      <c r="M42" s="53"/>
    </row>
    <row r="43" spans="2:13">
      <c r="B43" s="48"/>
      <c r="D43" s="34"/>
      <c r="E43" s="259"/>
      <c r="F43" s="34"/>
      <c r="G43" s="259"/>
      <c r="H43" s="34"/>
      <c r="I43" s="259"/>
      <c r="J43" s="34"/>
      <c r="K43" s="259"/>
      <c r="L43" s="34"/>
      <c r="M43" s="53"/>
    </row>
    <row r="44" spans="2:13" ht="26.25">
      <c r="B44" s="419" t="s">
        <v>41</v>
      </c>
      <c r="C44" s="121"/>
      <c r="D44" s="55"/>
      <c r="E44" s="260"/>
      <c r="F44" s="34"/>
      <c r="G44" s="259"/>
      <c r="H44" s="34"/>
      <c r="I44" s="259"/>
      <c r="J44" s="428" t="s">
        <v>42</v>
      </c>
      <c r="K44" s="260"/>
      <c r="L44" s="34"/>
      <c r="M44" s="53"/>
    </row>
    <row r="45" spans="2:13" ht="28.5">
      <c r="B45" s="419" t="s">
        <v>43</v>
      </c>
      <c r="C45" s="124"/>
      <c r="D45" s="425"/>
      <c r="E45" s="426"/>
      <c r="F45" s="427" t="s">
        <v>44</v>
      </c>
      <c r="G45" s="259"/>
      <c r="H45" s="34">
        <f>M30*8</f>
        <v>0</v>
      </c>
      <c r="I45" s="259"/>
      <c r="J45" s="429" t="s">
        <v>45</v>
      </c>
      <c r="M45" s="53"/>
    </row>
    <row r="46" spans="2:13" ht="28.5">
      <c r="B46" s="419" t="s">
        <v>46</v>
      </c>
      <c r="C46" s="124"/>
      <c r="D46" s="425" t="s">
        <v>47</v>
      </c>
      <c r="E46" s="426"/>
      <c r="F46" s="427" t="s">
        <v>44</v>
      </c>
      <c r="G46" s="259"/>
      <c r="H46" s="34">
        <f>F47*8</f>
        <v>0</v>
      </c>
      <c r="I46" s="259"/>
      <c r="J46" s="429" t="s">
        <v>48</v>
      </c>
      <c r="M46" s="53"/>
    </row>
    <row r="47" spans="2:13" ht="26.25">
      <c r="B47" s="420" t="s">
        <v>49</v>
      </c>
      <c r="D47" s="34"/>
      <c r="E47" s="259"/>
      <c r="F47" s="58"/>
      <c r="G47" s="268"/>
      <c r="H47" s="34"/>
      <c r="I47" s="259"/>
      <c r="J47" s="34"/>
      <c r="K47" s="259"/>
      <c r="L47" s="34"/>
      <c r="M47" s="53"/>
    </row>
    <row r="48" spans="2:13" ht="26.25">
      <c r="B48" s="420"/>
      <c r="D48" s="55"/>
      <c r="E48" s="260"/>
      <c r="F48" s="34"/>
      <c r="G48" s="259"/>
      <c r="H48" s="34"/>
      <c r="I48" s="259"/>
      <c r="J48" s="34"/>
      <c r="K48" s="259"/>
      <c r="L48" s="34"/>
      <c r="M48" s="53"/>
    </row>
    <row r="49" spans="2:13" ht="27" thickBot="1">
      <c r="B49" s="421" t="s">
        <v>50</v>
      </c>
      <c r="C49" s="125"/>
      <c r="D49" s="60"/>
      <c r="E49" s="261"/>
      <c r="F49" s="34"/>
      <c r="G49" s="259"/>
      <c r="H49" s="60"/>
      <c r="I49" s="261"/>
      <c r="J49" s="60"/>
      <c r="K49" s="261"/>
      <c r="L49" s="60"/>
      <c r="M49" s="53"/>
    </row>
    <row r="50" spans="2:13" ht="47.25" thickBot="1">
      <c r="B50" s="422" t="s">
        <v>921</v>
      </c>
      <c r="C50" s="124"/>
      <c r="D50" s="451" t="s">
        <v>1032</v>
      </c>
      <c r="E50" s="410"/>
      <c r="F50" s="409" t="s">
        <v>1036</v>
      </c>
      <c r="G50" s="410"/>
      <c r="H50" s="409" t="s">
        <v>134</v>
      </c>
      <c r="I50" s="410"/>
      <c r="J50" s="409" t="s">
        <v>134</v>
      </c>
      <c r="K50" s="410"/>
      <c r="L50" s="409"/>
      <c r="M50" s="53"/>
    </row>
    <row r="51" spans="2:13" ht="47.25" thickBot="1">
      <c r="B51" s="422" t="s">
        <v>922</v>
      </c>
      <c r="C51" s="124"/>
      <c r="D51" s="409">
        <v>68</v>
      </c>
      <c r="E51" s="410"/>
      <c r="F51" s="409">
        <v>69</v>
      </c>
      <c r="G51" s="410"/>
      <c r="H51" s="409">
        <v>75</v>
      </c>
      <c r="I51" s="410"/>
      <c r="J51" s="409">
        <v>76</v>
      </c>
      <c r="K51" s="410"/>
      <c r="L51" s="409"/>
      <c r="M51" s="53"/>
    </row>
    <row r="52" spans="2:13" ht="26.25">
      <c r="B52" s="423" t="s">
        <v>53</v>
      </c>
      <c r="C52" s="126"/>
      <c r="D52" s="34"/>
      <c r="E52" s="259"/>
      <c r="J52" s="34"/>
      <c r="K52" s="259"/>
      <c r="L52" s="34"/>
      <c r="M52" s="53"/>
    </row>
    <row r="53" spans="2:13" ht="26.25">
      <c r="B53" s="420" t="s">
        <v>54</v>
      </c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26.25">
      <c r="B54" s="420"/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 ht="27" thickBot="1">
      <c r="B55" s="424"/>
      <c r="C55" s="68"/>
      <c r="D55" s="68"/>
      <c r="E55" s="264"/>
      <c r="F55" s="68"/>
      <c r="G55" s="264"/>
      <c r="H55" s="68"/>
      <c r="I55" s="264"/>
      <c r="J55" s="68"/>
      <c r="K55" s="264"/>
      <c r="L55" s="68"/>
      <c r="M55" s="98"/>
    </row>
    <row r="56" spans="2:13" ht="15.75" thickTop="1"/>
  </sheetData>
  <mergeCells count="2">
    <mergeCell ref="B1:M1"/>
    <mergeCell ref="H2:J2"/>
  </mergeCells>
  <dataValidations count="8">
    <dataValidation type="list" errorStyle="information" operator="equal" allowBlank="1" showErrorMessage="1" sqref="D35:L35" xr:uid="{00000000-0002-0000-1200-000000000000}">
      <formula1>"Ted Dunn,Richard Gray,Billy Rueckert, Victor Varney"</formula1>
    </dataValidation>
    <dataValidation type="list" errorStyle="information" operator="equal" allowBlank="1" showErrorMessage="1" sqref="D39:L39" xr:uid="{00000000-0002-0000-1200-000001000000}">
      <formula1>"Chris R Boli,Jay Horn, Nathan DeWitt"</formula1>
    </dataValidation>
    <dataValidation type="list" errorStyle="information" operator="equal" allowBlank="1" showErrorMessage="1" sqref="D40:L40" xr:uid="{00000000-0002-0000-1200-000002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41:L41" xr:uid="{00000000-0002-0000-1200-000003000000}">
      <formula1>"Dennis Winchell, Art Kotz, Harold BoettcherArt Kotz, Rob Grau,Joe Mills,John Morck,Brandt Wilkus,Chris Tilley,Charles Stirewalt,Victor Varney,Nick Conner,Richard Gray,John Tredway,Donald Marshall"</formula1>
    </dataValidation>
    <dataValidation errorStyle="information" allowBlank="1" showInputMessage="1" showErrorMessage="1" sqref="D42:E42" xr:uid="{00000000-0002-0000-1200-000004000000}"/>
    <dataValidation type="list" errorStyle="information" operator="equal" allowBlank="1" showErrorMessage="1" sqref="D37:L37" xr:uid="{00000000-0002-0000-1200-000005000000}">
      <formula1>"Donald Marshall,Charles Stirewalt,Chris Tilley,John Tredway,Victor Varney"</formula1>
    </dataValidation>
    <dataValidation type="list" errorStyle="information" operator="equal" allowBlank="1" showErrorMessage="1" sqref="D36:L36" xr:uid="{00000000-0002-0000-1200-000006000000}">
      <formula1>"Harold Boettcher,Gene Ezzell,Rob Grau,Roger Koss,Gray Lackey,Michael S MacLean,Joe Mills,John F Morck,Ray Albers"</formula1>
    </dataValidation>
    <dataValidation type="list" errorStyle="warning" operator="equal" allowBlank="1" showErrorMessage="1" sqref="D8:L8" xr:uid="{00000000-0002-0000-1200-000007000000}">
      <formula1>"17,,399,671,1686,1640"</formula1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Q56"/>
  <sheetViews>
    <sheetView workbookViewId="0"/>
  </sheetViews>
  <sheetFormatPr defaultRowHeight="15"/>
  <cols>
    <col min="1" max="1" width="3.28515625" customWidth="1"/>
    <col min="2" max="2" width="50.7109375" customWidth="1"/>
    <col min="3" max="3" width="2.28515625" customWidth="1"/>
    <col min="4" max="4" width="50.7109375" customWidth="1"/>
    <col min="5" max="5" width="2.140625" style="14" customWidth="1"/>
    <col min="6" max="6" width="50.7109375" customWidth="1"/>
    <col min="7" max="7" width="2.140625" style="14" customWidth="1"/>
    <col min="8" max="8" width="50.7109375" customWidth="1"/>
    <col min="9" max="9" width="1.7109375" style="14" customWidth="1"/>
    <col min="10" max="10" width="50.7109375" customWidth="1"/>
    <col min="11" max="11" width="2.140625" style="14" customWidth="1"/>
    <col min="12" max="12" width="50.7109375" customWidth="1"/>
    <col min="13" max="13" width="20.7109375" customWidth="1"/>
    <col min="14" max="14" width="1.5703125" customWidth="1"/>
    <col min="15" max="15" width="23.28515625" customWidth="1"/>
    <col min="16" max="1030" width="11.7109375" customWidth="1"/>
  </cols>
  <sheetData>
    <row r="1" spans="1:17" ht="55.9" customHeight="1" thickTop="1">
      <c r="B1" s="501" t="s">
        <v>3</v>
      </c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</row>
    <row r="2" spans="1:17" ht="49.9" customHeight="1">
      <c r="B2" s="411" t="s">
        <v>4</v>
      </c>
      <c r="C2" s="110"/>
      <c r="D2" s="239"/>
      <c r="E2" s="250"/>
      <c r="F2" s="6" t="s">
        <v>5</v>
      </c>
      <c r="G2" s="265"/>
      <c r="H2" s="502">
        <v>45177</v>
      </c>
      <c r="I2" s="502"/>
      <c r="J2" s="502"/>
      <c r="K2" s="271"/>
      <c r="L2" s="99" t="s">
        <v>7</v>
      </c>
      <c r="M2" s="8" t="s">
        <v>6</v>
      </c>
    </row>
    <row r="3" spans="1:17" ht="49.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438">
        <f>IF(H2="","",INDEX('2023_Trains'!B7:D59,MATCH(H2,'2023_Trains'!C7:C59,0),1))</f>
        <v>36</v>
      </c>
    </row>
    <row r="4" spans="1:17" ht="49.9" customHeight="1">
      <c r="B4" s="5"/>
      <c r="C4" s="110"/>
      <c r="D4" s="437"/>
      <c r="E4" s="251"/>
      <c r="F4" s="102"/>
      <c r="G4" s="266"/>
      <c r="H4" s="396">
        <f>IF(H2=0," ",VLOOKUP(H2,'2023_Trains'!C9:N62,11,))</f>
        <v>5362</v>
      </c>
      <c r="I4" s="270"/>
      <c r="J4" s="246"/>
      <c r="K4" s="273"/>
      <c r="L4" s="35"/>
      <c r="M4" s="108"/>
    </row>
    <row r="5" spans="1:17" ht="49.9" customHeight="1">
      <c r="B5" s="412" t="s">
        <v>917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49.9" customHeight="1">
      <c r="A6" s="14"/>
      <c r="B6" s="413" t="s">
        <v>918</v>
      </c>
      <c r="C6" s="112"/>
      <c r="D6" s="381" t="str">
        <f>IF($H$2=0," ",IF(VLOOKUP($H$2,'2023_Trains'!$C$7:$N$63,4)=0," ",VLOOKUP($H$2,'2023_Trains'!$C$7:$N$63,4,FALSE)))</f>
        <v>10:30 am</v>
      </c>
      <c r="E6" s="382"/>
      <c r="F6" s="381" t="str">
        <f>IF($H$2=0," ",IF(VLOOKUP($H$2,'2023_Trains'!$C$7:$N$63,5)=0," ",VLOOKUP($H$2,'2023_Trains'!$C$7:$N$63,5,FALSE)))</f>
        <v xml:space="preserve"> </v>
      </c>
      <c r="G6" s="382"/>
      <c r="H6" s="381" t="str">
        <f>IF($H$2=0," ",IF(VLOOKUP($H$2,'2023_Trains'!$C$7:$N$63,6)=0," ",VLOOKUP($H$2,'2023_Trains'!$C$7:$N$63,6,FALSE)))</f>
        <v xml:space="preserve"> </v>
      </c>
      <c r="I6" s="382"/>
      <c r="J6" s="381" t="str">
        <f>IF($H$2=0," ",IF(VLOOKUP($H$2,'2023_Trains'!$C$7:$N$63,7)=0," ",VLOOKUP($H$2,'2023_Trains'!$C$7:$N$63,7,FALSE)))</f>
        <v xml:space="preserve"> </v>
      </c>
      <c r="K6" s="382"/>
      <c r="L6" s="381" t="str">
        <f>IF($H$2=0," ",IF(VLOOKUP($H$2,'2023_Trains'!$C$7:$N$63,8)=0," ",VLOOKUP($H$2,'2023_Trains'!$C$7:$N$63,8,FALSE)))</f>
        <v xml:space="preserve"> </v>
      </c>
      <c r="M6" s="26"/>
      <c r="N6" s="14"/>
    </row>
    <row r="7" spans="1:17" ht="49.9" customHeight="1">
      <c r="A7" s="14"/>
      <c r="B7" s="18" t="s">
        <v>919</v>
      </c>
      <c r="C7" s="113"/>
      <c r="D7" s="383">
        <f>IF(D6=" "," ",VALUE(D6))</f>
        <v>0.4375</v>
      </c>
      <c r="E7" s="382"/>
      <c r="F7" s="383" t="str">
        <f>IF(F6=" "," ",VALUE(F6))</f>
        <v xml:space="preserve"> </v>
      </c>
      <c r="G7" s="382"/>
      <c r="H7" s="383" t="str">
        <f t="shared" ref="H7:L7" si="0">IF(H6=" "," ",VALUE(H6))</f>
        <v xml:space="preserve"> </v>
      </c>
      <c r="I7" s="382"/>
      <c r="J7" s="383" t="str">
        <f t="shared" si="0"/>
        <v xml:space="preserve"> </v>
      </c>
      <c r="K7" s="382"/>
      <c r="L7" s="383" t="str">
        <f t="shared" si="0"/>
        <v xml:space="preserve"> </v>
      </c>
      <c r="M7" s="330"/>
      <c r="N7" s="14"/>
      <c r="O7" s="282"/>
    </row>
    <row r="8" spans="1:17" ht="49.9" customHeight="1">
      <c r="B8" s="18" t="s">
        <v>920</v>
      </c>
      <c r="C8" s="113"/>
      <c r="D8" s="384">
        <v>671</v>
      </c>
      <c r="E8" s="385"/>
      <c r="F8" s="384"/>
      <c r="G8" s="385"/>
      <c r="H8" s="384"/>
      <c r="I8" s="385"/>
      <c r="J8" s="384"/>
      <c r="K8" s="385"/>
      <c r="L8" s="384"/>
      <c r="M8" s="20"/>
    </row>
    <row r="9" spans="1:17" ht="49.9" customHeight="1">
      <c r="B9" s="23"/>
      <c r="C9" s="114"/>
      <c r="D9" s="386"/>
      <c r="E9" s="387"/>
      <c r="F9" s="388"/>
      <c r="G9" s="387"/>
      <c r="H9" s="388"/>
      <c r="I9" s="387"/>
      <c r="J9" s="388"/>
      <c r="K9" s="387"/>
      <c r="L9" s="388"/>
      <c r="M9" s="20"/>
    </row>
    <row r="10" spans="1:17" ht="49.9" customHeight="1">
      <c r="B10" s="414" t="s">
        <v>12</v>
      </c>
      <c r="C10" s="132" t="s">
        <v>996</v>
      </c>
      <c r="D10" s="389">
        <f t="shared" ref="D10:F12" si="1">IF(C10=0," ",TIMEVALUE(LEFT(C10,2)&amp;":"&amp;MID(C10,3,2)&amp;":"&amp;RIGHT(C10,2)))</f>
        <v>0.44137731481481479</v>
      </c>
      <c r="E10" s="390"/>
      <c r="F10" s="389" t="str">
        <f t="shared" si="1"/>
        <v xml:space="preserve"> </v>
      </c>
      <c r="G10" s="390"/>
      <c r="H10" s="389" t="str">
        <f t="shared" ref="H10" si="2">IF(G10=0," ",TIMEVALUE(LEFT(G10,2)&amp;":"&amp;MID(G10,3,2)&amp;":"&amp;RIGHT(G10,2)))</f>
        <v xml:space="preserve"> </v>
      </c>
      <c r="I10" s="390"/>
      <c r="J10" s="389" t="str">
        <f t="shared" ref="J10" si="3">IF(I10=0," ",TIMEVALUE(LEFT(I10,2)&amp;":"&amp;MID(I10,3,2)&amp;":"&amp;RIGHT(I10,2)))</f>
        <v xml:space="preserve"> </v>
      </c>
      <c r="K10" s="390"/>
      <c r="L10" s="389" t="str">
        <f t="shared" ref="L10" si="4">IF(K10=0," ",TIMEVALUE(LEFT(K10,2)&amp;":"&amp;MID(K10,3,2)&amp;":"&amp;RIGHT(K10,2)))</f>
        <v xml:space="preserve"> </v>
      </c>
      <c r="M10" s="337"/>
    </row>
    <row r="11" spans="1:17" ht="49.9" customHeight="1">
      <c r="B11" s="415" t="s">
        <v>13</v>
      </c>
      <c r="C11" s="248"/>
      <c r="D11" s="439" t="str">
        <f>IF(C12=0," ",$L$2)</f>
        <v>R</v>
      </c>
      <c r="E11" s="439"/>
      <c r="F11" s="439" t="str">
        <f t="shared" ref="F11" si="5">IF(E12=0," ",$L$2)</f>
        <v xml:space="preserve"> </v>
      </c>
      <c r="G11" s="439"/>
      <c r="H11" s="439" t="str">
        <f t="shared" ref="H11" si="6">IF(G12=0," ",$L$2)</f>
        <v xml:space="preserve"> </v>
      </c>
      <c r="I11" s="439"/>
      <c r="J11" s="439" t="str">
        <f t="shared" ref="J11" si="7">IF(I12=0," ",$L$2)</f>
        <v xml:space="preserve"> </v>
      </c>
      <c r="K11" s="439"/>
      <c r="L11" s="439" t="str">
        <f t="shared" ref="L11" si="8">IF(K12=0," ",$L$2)</f>
        <v xml:space="preserve"> </v>
      </c>
      <c r="M11" s="337"/>
      <c r="O11" s="245"/>
    </row>
    <row r="12" spans="1:17" ht="49.9" customHeight="1">
      <c r="B12" s="414" t="s">
        <v>14</v>
      </c>
      <c r="C12" s="132" t="s">
        <v>830</v>
      </c>
      <c r="D12" s="389">
        <f t="shared" si="1"/>
        <v>0.44914351851851847</v>
      </c>
      <c r="E12" s="390"/>
      <c r="F12" s="389" t="str">
        <f t="shared" ref="F12" si="9">IF(E12=0," ",TIMEVALUE(LEFT(E12,2)&amp;":"&amp;MID(E12,3,2)&amp;":"&amp;RIGHT(E12,2)))</f>
        <v xml:space="preserve"> </v>
      </c>
      <c r="G12" s="390"/>
      <c r="H12" s="389" t="str">
        <f t="shared" ref="H12" si="10">IF(G12=0," ",TIMEVALUE(LEFT(G12,2)&amp;":"&amp;MID(G12,3,2)&amp;":"&amp;RIGHT(G12,2)))</f>
        <v xml:space="preserve"> </v>
      </c>
      <c r="I12" s="390"/>
      <c r="J12" s="389" t="str">
        <f t="shared" ref="J12" si="11">IF(I12=0," ",TIMEVALUE(LEFT(I12,2)&amp;":"&amp;MID(I12,3,2)&amp;":"&amp;RIGHT(I12,2)))</f>
        <v xml:space="preserve"> </v>
      </c>
      <c r="K12" s="390"/>
      <c r="L12" s="389" t="str">
        <f t="shared" ref="L12" si="12">IF(K12=0," ",TIMEVALUE(LEFT(K12,2)&amp;":"&amp;MID(K12,3,2)&amp;":"&amp;RIGHT(K12,2)))</f>
        <v xml:space="preserve"> </v>
      </c>
      <c r="M12" s="337"/>
      <c r="O12" s="301"/>
    </row>
    <row r="13" spans="1:17" ht="49.9" customHeight="1">
      <c r="B13" s="414" t="s">
        <v>16</v>
      </c>
      <c r="C13" s="132" t="s">
        <v>997</v>
      </c>
      <c r="D13" s="389">
        <f>IF(C13=0," ",TIMEVALUE(LEFT(C13,2)&amp;":"&amp;MID(C13,3,2)&amp;":"&amp;RIGHT(C13,2)))</f>
        <v>0.45549768518518513</v>
      </c>
      <c r="E13" s="393"/>
      <c r="F13" s="389" t="str">
        <f>IF(E13=0," ",TIMEVALUE(LEFT(E13,2)&amp;":"&amp;MID(E13,3,2)&amp;":"&amp;RIGHT(E13,2)))</f>
        <v xml:space="preserve"> </v>
      </c>
      <c r="G13" s="393"/>
      <c r="H13" s="389" t="str">
        <f>IF(G13=0," ",TIMEVALUE(LEFT(G13,2)&amp;":"&amp;MID(G13,3,2)&amp;":"&amp;RIGHT(G13,2)))</f>
        <v xml:space="preserve"> </v>
      </c>
      <c r="I13" s="393"/>
      <c r="J13" s="389" t="str">
        <f>IF(I13=0," ",TIMEVALUE(LEFT(I13,2)&amp;":"&amp;MID(I13,3,2)&amp;":"&amp;RIGHT(I13,2)))</f>
        <v xml:space="preserve"> </v>
      </c>
      <c r="K13" s="393"/>
      <c r="L13" s="389" t="str">
        <f>IF(K13=0," ",TIMEVALUE(LEFT(K13,2)&amp;":"&amp;MID(K13,3,2)&amp;":"&amp;RIGHT(K13,2)))</f>
        <v xml:space="preserve"> </v>
      </c>
      <c r="M13" s="337" t="s">
        <v>15</v>
      </c>
    </row>
    <row r="14" spans="1:17" ht="49.9" customHeight="1">
      <c r="B14" s="414" t="s">
        <v>17</v>
      </c>
      <c r="C14" s="132" t="s">
        <v>839</v>
      </c>
      <c r="D14" s="389">
        <f t="shared" ref="D14:D17" si="13">IF(C14=0," ",TIMEVALUE(LEFT(C14,2)&amp;":"&amp;MID(C14,3,2)&amp;":"&amp;RIGHT(C14,2)))</f>
        <v>0.46609953703703705</v>
      </c>
      <c r="E14" s="390"/>
      <c r="F14" s="389" t="str">
        <f t="shared" ref="F14:F17" si="14">IF(E14=0," ",TIMEVALUE(LEFT(E14,2)&amp;":"&amp;MID(E14,3,2)&amp;":"&amp;RIGHT(E14,2)))</f>
        <v xml:space="preserve"> </v>
      </c>
      <c r="G14" s="390"/>
      <c r="H14" s="389" t="str">
        <f t="shared" ref="H14:H17" si="15">IF(G14=0," ",TIMEVALUE(LEFT(G14,2)&amp;":"&amp;MID(G14,3,2)&amp;":"&amp;RIGHT(G14,2)))</f>
        <v xml:space="preserve"> </v>
      </c>
      <c r="I14" s="390"/>
      <c r="J14" s="389" t="str">
        <f t="shared" ref="J14:J17" si="16">IF(I14=0," ",TIMEVALUE(LEFT(I14,2)&amp;":"&amp;MID(I14,3,2)&amp;":"&amp;RIGHT(I14,2)))</f>
        <v xml:space="preserve"> </v>
      </c>
      <c r="K14" s="390"/>
      <c r="L14" s="389" t="str">
        <f t="shared" ref="L14:L17" si="17">IF(K14=0," ",TIMEVALUE(LEFT(K14,2)&amp;":"&amp;MID(K14,3,2)&amp;":"&amp;RIGHT(K14,2)))</f>
        <v xml:space="preserve"> </v>
      </c>
      <c r="M14" s="337"/>
      <c r="Q14" s="247"/>
    </row>
    <row r="15" spans="1:17" ht="49.9" customHeight="1">
      <c r="B15" s="414" t="s">
        <v>18</v>
      </c>
      <c r="C15" s="132" t="s">
        <v>1023</v>
      </c>
      <c r="D15" s="389">
        <f t="shared" si="13"/>
        <v>0.47104166666666664</v>
      </c>
      <c r="E15" s="390"/>
      <c r="F15" s="389" t="str">
        <f t="shared" si="14"/>
        <v xml:space="preserve"> </v>
      </c>
      <c r="G15" s="390"/>
      <c r="H15" s="389" t="str">
        <f t="shared" si="15"/>
        <v xml:space="preserve"> </v>
      </c>
      <c r="I15" s="390"/>
      <c r="J15" s="389" t="str">
        <f t="shared" si="16"/>
        <v xml:space="preserve"> </v>
      </c>
      <c r="K15" s="390"/>
      <c r="L15" s="389" t="str">
        <f t="shared" si="17"/>
        <v xml:space="preserve"> </v>
      </c>
      <c r="M15" s="337"/>
    </row>
    <row r="16" spans="1:17" ht="49.9" customHeight="1">
      <c r="B16" s="415" t="s">
        <v>13</v>
      </c>
      <c r="C16" s="133"/>
      <c r="D16" s="439" t="str">
        <f>IF(C17=0," ",$L$2)</f>
        <v>R</v>
      </c>
      <c r="E16" s="439"/>
      <c r="F16" s="439" t="str">
        <f t="shared" ref="F16" si="18">IF(E17=0," ",$L$2)</f>
        <v xml:space="preserve"> </v>
      </c>
      <c r="G16" s="439"/>
      <c r="H16" s="439" t="str">
        <f t="shared" ref="H16" si="19">IF(G17=0," ",$L$2)</f>
        <v xml:space="preserve"> </v>
      </c>
      <c r="I16" s="439"/>
      <c r="J16" s="439" t="str">
        <f t="shared" ref="J16" si="20">IF(I17=0," ",$L$2)</f>
        <v xml:space="preserve"> </v>
      </c>
      <c r="K16" s="439"/>
      <c r="L16" s="439" t="str">
        <f t="shared" ref="L16" si="21">IF(K17=0," ",$L$2)</f>
        <v xml:space="preserve"> </v>
      </c>
      <c r="M16" s="337"/>
    </row>
    <row r="17" spans="1:13" ht="46.5">
      <c r="B17" s="414" t="s">
        <v>19</v>
      </c>
      <c r="C17" s="132" t="s">
        <v>815</v>
      </c>
      <c r="D17" s="389">
        <f t="shared" si="13"/>
        <v>0.49151620370370369</v>
      </c>
      <c r="E17" s="390"/>
      <c r="F17" s="389" t="str">
        <f t="shared" si="14"/>
        <v xml:space="preserve"> </v>
      </c>
      <c r="G17" s="390"/>
      <c r="H17" s="389" t="str">
        <f t="shared" si="15"/>
        <v xml:space="preserve"> </v>
      </c>
      <c r="I17" s="390"/>
      <c r="J17" s="389" t="str">
        <f t="shared" si="16"/>
        <v xml:space="preserve"> </v>
      </c>
      <c r="K17" s="390"/>
      <c r="L17" s="389" t="str">
        <f t="shared" si="17"/>
        <v xml:space="preserve"> </v>
      </c>
      <c r="M17" s="337"/>
    </row>
    <row r="18" spans="1:13" ht="46.5">
      <c r="B18" s="341"/>
      <c r="C18" s="277"/>
      <c r="D18" s="394"/>
      <c r="E18" s="395"/>
      <c r="F18" s="394"/>
      <c r="G18" s="395"/>
      <c r="H18" s="394"/>
      <c r="I18" s="395"/>
      <c r="J18" s="394"/>
      <c r="K18" s="395"/>
      <c r="L18" s="394"/>
      <c r="M18" s="342"/>
    </row>
    <row r="19" spans="1:13" ht="46.5">
      <c r="B19" s="29" t="s">
        <v>21</v>
      </c>
      <c r="C19" s="115"/>
      <c r="D19" s="386"/>
      <c r="E19" s="392"/>
      <c r="F19" s="386"/>
      <c r="G19" s="392"/>
      <c r="H19" s="386"/>
      <c r="I19" s="392"/>
      <c r="J19" s="386"/>
      <c r="K19" s="392"/>
      <c r="L19" s="396"/>
      <c r="M19" s="28"/>
    </row>
    <row r="20" spans="1:13" ht="46.5">
      <c r="A20" t="s">
        <v>911</v>
      </c>
      <c r="B20" s="29"/>
      <c r="C20" s="115"/>
      <c r="D20" s="386"/>
      <c r="E20" s="392"/>
      <c r="F20" s="386"/>
      <c r="G20" s="392"/>
      <c r="H20" s="386"/>
      <c r="I20" s="392"/>
      <c r="J20" s="386"/>
      <c r="K20" s="392"/>
      <c r="L20" s="396"/>
      <c r="M20" s="28"/>
    </row>
    <row r="21" spans="1:13" ht="46.5">
      <c r="B21" s="430">
        <v>100</v>
      </c>
      <c r="C21" s="116"/>
      <c r="D21" s="384">
        <v>16</v>
      </c>
      <c r="E21" s="384"/>
      <c r="F21" s="384"/>
      <c r="G21" s="384"/>
      <c r="H21" s="384"/>
      <c r="I21" s="384"/>
      <c r="J21" s="384"/>
      <c r="K21" s="384"/>
      <c r="L21" s="384"/>
      <c r="M21" s="28"/>
    </row>
    <row r="22" spans="1:13" ht="46.5">
      <c r="B22" s="430">
        <v>101</v>
      </c>
      <c r="C22" s="116"/>
      <c r="D22" s="384">
        <v>9</v>
      </c>
      <c r="E22" s="385"/>
      <c r="F22" s="384"/>
      <c r="G22" s="385"/>
      <c r="H22" s="384"/>
      <c r="I22" s="385"/>
      <c r="J22" s="384"/>
      <c r="K22" s="385"/>
      <c r="L22" s="384"/>
      <c r="M22" s="28"/>
    </row>
    <row r="23" spans="1:13" ht="46.5">
      <c r="B23" s="430">
        <v>200</v>
      </c>
      <c r="C23" s="116"/>
      <c r="D23" s="384">
        <v>25</v>
      </c>
      <c r="E23" s="385"/>
      <c r="F23" s="384"/>
      <c r="G23" s="385"/>
      <c r="H23" s="384"/>
      <c r="I23" s="385"/>
      <c r="J23" s="384"/>
      <c r="K23" s="385"/>
      <c r="L23" s="384"/>
      <c r="M23" s="28"/>
    </row>
    <row r="24" spans="1:13" ht="46.5">
      <c r="B24" s="430">
        <v>201</v>
      </c>
      <c r="C24" s="116"/>
      <c r="D24" s="384" t="s">
        <v>1024</v>
      </c>
      <c r="E24" s="385"/>
      <c r="F24" s="384"/>
      <c r="G24" s="385"/>
      <c r="H24" s="384"/>
      <c r="I24" s="385"/>
      <c r="J24" s="384"/>
      <c r="K24" s="385"/>
      <c r="L24" s="384"/>
      <c r="M24" s="28"/>
    </row>
    <row r="25" spans="1:13" ht="46.5">
      <c r="B25" s="430">
        <v>308</v>
      </c>
      <c r="C25" s="116"/>
      <c r="D25" s="384">
        <v>0</v>
      </c>
      <c r="E25" s="385"/>
      <c r="F25" s="384"/>
      <c r="G25" s="385"/>
      <c r="H25" s="384"/>
      <c r="I25" s="385"/>
      <c r="J25" s="384"/>
      <c r="K25" s="385"/>
      <c r="L25" s="384"/>
      <c r="M25" s="28"/>
    </row>
    <row r="26" spans="1:13" ht="46.5">
      <c r="B26" s="431" t="s">
        <v>24</v>
      </c>
      <c r="C26" s="117"/>
      <c r="D26" s="384">
        <v>0</v>
      </c>
      <c r="E26" s="385"/>
      <c r="F26" s="384" t="str">
        <f>IF(F8=0," ","0")</f>
        <v xml:space="preserve"> </v>
      </c>
      <c r="G26" s="385"/>
      <c r="H26" s="384" t="str">
        <f>IF(H8=0," ","0")</f>
        <v xml:space="preserve"> </v>
      </c>
      <c r="I26" s="385"/>
      <c r="J26" s="384" t="str">
        <f>IF(J8=0," ","0")</f>
        <v xml:space="preserve"> </v>
      </c>
      <c r="K26" s="385"/>
      <c r="L26" s="384" t="str">
        <f>IF(L8=0," ","0")</f>
        <v xml:space="preserve"> </v>
      </c>
      <c r="M26" s="28"/>
    </row>
    <row r="27" spans="1:13" ht="47.25" thickBot="1">
      <c r="B27" s="432">
        <v>302</v>
      </c>
      <c r="C27" s="118"/>
      <c r="D27" s="384">
        <v>0</v>
      </c>
      <c r="E27" s="385"/>
      <c r="F27" s="384" t="str">
        <f>IF(F8=0," ","0")</f>
        <v xml:space="preserve"> </v>
      </c>
      <c r="G27" s="385"/>
      <c r="H27" s="384" t="str">
        <f>IF(H8=0," ","0")</f>
        <v xml:space="preserve"> </v>
      </c>
      <c r="I27" s="385"/>
      <c r="J27" s="384" t="str">
        <f>IF(J8=0," ","0")</f>
        <v xml:space="preserve"> </v>
      </c>
      <c r="K27" s="385"/>
      <c r="L27" s="384" t="str">
        <f>IF(L8=0," ","0")</f>
        <v xml:space="preserve"> </v>
      </c>
      <c r="M27" s="28"/>
    </row>
    <row r="28" spans="1:13" ht="48" thickTop="1" thickBot="1">
      <c r="B28" s="433" t="s">
        <v>923</v>
      </c>
      <c r="C28" s="119"/>
      <c r="D28" s="397">
        <f>SUM(D21:D27)</f>
        <v>50</v>
      </c>
      <c r="E28" s="398"/>
      <c r="F28" s="397">
        <f>SUM(F21:F27)</f>
        <v>0</v>
      </c>
      <c r="G28" s="398"/>
      <c r="H28" s="397">
        <f>SUM(H21:H27)</f>
        <v>0</v>
      </c>
      <c r="I28" s="398"/>
      <c r="J28" s="397">
        <f>SUM(J21:J27)</f>
        <v>0</v>
      </c>
      <c r="K28" s="399"/>
      <c r="L28" s="400">
        <f>SUM(L21:L27)</f>
        <v>0</v>
      </c>
      <c r="M28" s="28"/>
    </row>
    <row r="29" spans="1:13" ht="48" thickTop="1" thickBot="1">
      <c r="B29" s="433" t="s">
        <v>924</v>
      </c>
      <c r="C29" s="119"/>
      <c r="D29" s="397">
        <f>D28</f>
        <v>50</v>
      </c>
      <c r="E29" s="398"/>
      <c r="F29" s="397">
        <f>D29+F28</f>
        <v>50</v>
      </c>
      <c r="G29" s="398"/>
      <c r="H29" s="397">
        <f>F29+H28</f>
        <v>50</v>
      </c>
      <c r="I29" s="398"/>
      <c r="J29" s="397">
        <f>J28+H29</f>
        <v>50</v>
      </c>
      <c r="K29" s="399"/>
      <c r="L29" s="400">
        <f>L28+J29</f>
        <v>50</v>
      </c>
      <c r="M29" s="130"/>
    </row>
    <row r="30" spans="1:13" ht="48" thickTop="1" thickBot="1">
      <c r="B30" s="434" t="s">
        <v>925</v>
      </c>
      <c r="C30" s="120"/>
      <c r="D30" s="401"/>
      <c r="E30" s="402"/>
      <c r="F30" s="401"/>
      <c r="G30" s="398"/>
      <c r="H30" s="401"/>
      <c r="I30" s="402"/>
      <c r="J30" s="401"/>
      <c r="K30" s="403"/>
      <c r="L30" s="404"/>
      <c r="M30" s="28"/>
    </row>
    <row r="31" spans="1:13" ht="48" thickTop="1" thickBot="1">
      <c r="B31" s="434" t="s">
        <v>926</v>
      </c>
      <c r="C31" s="120"/>
      <c r="D31" s="401"/>
      <c r="E31" s="402"/>
      <c r="F31" s="401"/>
      <c r="G31" s="402"/>
      <c r="H31" s="401"/>
      <c r="I31" s="402"/>
      <c r="J31" s="401"/>
      <c r="K31" s="403"/>
      <c r="L31" s="404"/>
      <c r="M31" s="131" t="s">
        <v>679</v>
      </c>
    </row>
    <row r="32" spans="1:13" ht="15.75" thickTop="1">
      <c r="B32" s="48"/>
      <c r="J32" s="14"/>
      <c r="K32" s="2" t="s">
        <v>30</v>
      </c>
      <c r="M32" s="28"/>
    </row>
    <row r="33" spans="2:13">
      <c r="B33" s="48"/>
      <c r="J33" s="49" t="s">
        <v>31</v>
      </c>
      <c r="M33" s="28"/>
    </row>
    <row r="34" spans="2:13" ht="31.5">
      <c r="B34" s="417" t="s">
        <v>32</v>
      </c>
      <c r="C34" s="121"/>
      <c r="D34" t="s">
        <v>33</v>
      </c>
      <c r="M34" s="28"/>
    </row>
    <row r="35" spans="2:13" ht="36">
      <c r="B35" s="435" t="s">
        <v>34</v>
      </c>
      <c r="C35" s="122"/>
      <c r="D35" s="405" t="s">
        <v>68</v>
      </c>
      <c r="E35" s="406"/>
      <c r="F35" s="405"/>
      <c r="G35" s="406"/>
      <c r="H35" s="405"/>
      <c r="I35" s="406"/>
      <c r="J35" s="405"/>
      <c r="K35" s="406"/>
      <c r="L35" s="405"/>
      <c r="M35" s="28"/>
    </row>
    <row r="36" spans="2:13" ht="36">
      <c r="B36" s="435" t="s">
        <v>35</v>
      </c>
      <c r="C36" s="122"/>
      <c r="D36" s="405" t="s">
        <v>56</v>
      </c>
      <c r="E36" s="406"/>
      <c r="F36" s="405"/>
      <c r="G36" s="406"/>
      <c r="H36" s="405"/>
      <c r="I36" s="406"/>
      <c r="J36" s="405"/>
      <c r="K36" s="406"/>
      <c r="L36" s="405"/>
      <c r="M36" s="53"/>
    </row>
    <row r="37" spans="2:13" ht="36">
      <c r="B37" s="435" t="s">
        <v>36</v>
      </c>
      <c r="C37" s="122"/>
      <c r="D37" s="405" t="s">
        <v>486</v>
      </c>
      <c r="E37" s="406"/>
      <c r="F37" s="405"/>
      <c r="G37" s="406"/>
      <c r="H37" s="405"/>
      <c r="I37" s="406"/>
      <c r="J37" s="405"/>
      <c r="K37" s="406"/>
      <c r="L37" s="405"/>
      <c r="M37" s="53"/>
    </row>
    <row r="38" spans="2:13" ht="36">
      <c r="B38" s="435"/>
      <c r="C38" s="122"/>
      <c r="D38" s="405"/>
      <c r="E38" s="406"/>
      <c r="F38" s="407"/>
      <c r="G38" s="408"/>
      <c r="H38" s="405"/>
      <c r="I38" s="406"/>
      <c r="J38" s="405"/>
      <c r="K38" s="406"/>
      <c r="L38" s="405"/>
      <c r="M38" s="53"/>
    </row>
    <row r="39" spans="2:13" ht="36">
      <c r="B39" s="435" t="s">
        <v>37</v>
      </c>
      <c r="C39" s="122"/>
      <c r="D39" s="405" t="s">
        <v>60</v>
      </c>
      <c r="E39" s="406"/>
      <c r="F39" s="405"/>
      <c r="G39" s="406"/>
      <c r="H39" s="405"/>
      <c r="I39" s="406"/>
      <c r="J39" s="405"/>
      <c r="K39" s="406"/>
      <c r="L39" s="405"/>
      <c r="M39" s="53"/>
    </row>
    <row r="40" spans="2:13" ht="36">
      <c r="B40" s="435" t="s">
        <v>38</v>
      </c>
      <c r="C40" s="122"/>
      <c r="D40" s="405" t="s">
        <v>71</v>
      </c>
      <c r="E40" s="406"/>
      <c r="F40" s="405"/>
      <c r="G40" s="406"/>
      <c r="H40" s="405"/>
      <c r="I40" s="406"/>
      <c r="J40" s="405"/>
      <c r="K40" s="406"/>
      <c r="L40" s="405"/>
      <c r="M40" s="53"/>
    </row>
    <row r="41" spans="2:13" ht="36">
      <c r="B41" s="435" t="s">
        <v>39</v>
      </c>
      <c r="C41" s="122"/>
      <c r="D41" s="405" t="s">
        <v>57</v>
      </c>
      <c r="E41" s="406"/>
      <c r="F41" s="405"/>
      <c r="G41" s="406"/>
      <c r="H41" s="405"/>
      <c r="I41" s="406"/>
      <c r="J41" s="405"/>
      <c r="K41" s="406"/>
      <c r="L41" s="405"/>
      <c r="M41" s="53"/>
    </row>
    <row r="42" spans="2:13" ht="21">
      <c r="B42" s="436" t="s">
        <v>40</v>
      </c>
      <c r="C42" s="123"/>
      <c r="D42" s="34"/>
      <c r="E42" s="259"/>
      <c r="H42" s="34"/>
      <c r="I42" s="259"/>
      <c r="J42" s="34"/>
      <c r="K42" s="259"/>
      <c r="L42" s="34"/>
      <c r="M42" s="53"/>
    </row>
    <row r="43" spans="2:13">
      <c r="B43" s="48"/>
      <c r="D43" s="34"/>
      <c r="E43" s="259"/>
      <c r="F43" s="34"/>
      <c r="G43" s="259"/>
      <c r="H43" s="34"/>
      <c r="I43" s="259"/>
      <c r="J43" s="34"/>
      <c r="K43" s="259"/>
      <c r="L43" s="34"/>
      <c r="M43" s="53"/>
    </row>
    <row r="44" spans="2:13" ht="26.25">
      <c r="B44" s="419" t="s">
        <v>41</v>
      </c>
      <c r="C44" s="121"/>
      <c r="D44" s="55"/>
      <c r="E44" s="260"/>
      <c r="F44" s="34"/>
      <c r="G44" s="259"/>
      <c r="H44" s="34"/>
      <c r="I44" s="259"/>
      <c r="J44" s="428" t="s">
        <v>42</v>
      </c>
      <c r="K44" s="260"/>
      <c r="L44" s="34"/>
      <c r="M44" s="53"/>
    </row>
    <row r="45" spans="2:13" ht="28.5">
      <c r="B45" s="419" t="s">
        <v>43</v>
      </c>
      <c r="C45" s="124"/>
      <c r="D45" s="425"/>
      <c r="E45" s="426"/>
      <c r="F45" s="427" t="s">
        <v>44</v>
      </c>
      <c r="G45" s="259"/>
      <c r="H45" s="34">
        <f>M30*8</f>
        <v>0</v>
      </c>
      <c r="I45" s="259"/>
      <c r="J45" s="429" t="s">
        <v>45</v>
      </c>
      <c r="M45" s="53"/>
    </row>
    <row r="46" spans="2:13" ht="28.5">
      <c r="B46" s="419" t="s">
        <v>46</v>
      </c>
      <c r="C46" s="124"/>
      <c r="D46" s="425" t="s">
        <v>47</v>
      </c>
      <c r="E46" s="426"/>
      <c r="F46" s="427" t="s">
        <v>44</v>
      </c>
      <c r="G46" s="259"/>
      <c r="H46" s="34">
        <f>F47*8</f>
        <v>0</v>
      </c>
      <c r="I46" s="259"/>
      <c r="J46" s="429" t="s">
        <v>48</v>
      </c>
      <c r="M46" s="53"/>
    </row>
    <row r="47" spans="2:13" ht="26.25">
      <c r="B47" s="420" t="s">
        <v>49</v>
      </c>
      <c r="D47" s="34"/>
      <c r="E47" s="259"/>
      <c r="F47" s="58"/>
      <c r="G47" s="268"/>
      <c r="H47" s="34"/>
      <c r="I47" s="259"/>
      <c r="J47" s="34"/>
      <c r="K47" s="259"/>
      <c r="L47" s="34"/>
      <c r="M47" s="53"/>
    </row>
    <row r="48" spans="2:13" ht="26.25">
      <c r="B48" s="420"/>
      <c r="D48" s="55"/>
      <c r="E48" s="260"/>
      <c r="F48" s="34"/>
      <c r="G48" s="259"/>
      <c r="H48" s="34"/>
      <c r="I48" s="259"/>
      <c r="J48" s="34"/>
      <c r="K48" s="259"/>
      <c r="L48" s="34"/>
      <c r="M48" s="53"/>
    </row>
    <row r="49" spans="2:13" ht="27" thickBot="1">
      <c r="B49" s="421" t="s">
        <v>50</v>
      </c>
      <c r="C49" s="125"/>
      <c r="D49" s="60"/>
      <c r="E49" s="261"/>
      <c r="F49" s="34"/>
      <c r="G49" s="259"/>
      <c r="H49" s="60"/>
      <c r="I49" s="261"/>
      <c r="J49" s="60"/>
      <c r="K49" s="261"/>
      <c r="L49" s="60"/>
      <c r="M49" s="53"/>
    </row>
    <row r="50" spans="2:13" ht="47.25" thickBot="1">
      <c r="B50" s="422" t="s">
        <v>921</v>
      </c>
      <c r="C50" s="124"/>
      <c r="D50" s="409" t="s">
        <v>134</v>
      </c>
      <c r="E50" s="410"/>
      <c r="F50" s="409"/>
      <c r="G50" s="410"/>
      <c r="H50" s="409"/>
      <c r="I50" s="410"/>
      <c r="J50" s="409"/>
      <c r="K50" s="410"/>
      <c r="L50" s="409"/>
      <c r="M50" s="53"/>
    </row>
    <row r="51" spans="2:13" ht="47.25" thickBot="1">
      <c r="B51" s="422" t="s">
        <v>922</v>
      </c>
      <c r="C51" s="124"/>
      <c r="D51" s="409">
        <v>80</v>
      </c>
      <c r="E51" s="410"/>
      <c r="F51" s="409"/>
      <c r="G51" s="410"/>
      <c r="H51" s="409"/>
      <c r="I51" s="410"/>
      <c r="J51" s="409"/>
      <c r="K51" s="410"/>
      <c r="L51" s="409"/>
      <c r="M51" s="53"/>
    </row>
    <row r="52" spans="2:13" ht="26.25">
      <c r="B52" s="423" t="s">
        <v>53</v>
      </c>
      <c r="C52" s="126"/>
      <c r="D52" s="34"/>
      <c r="E52" s="259"/>
      <c r="J52" s="34"/>
      <c r="K52" s="259"/>
      <c r="L52" s="34"/>
      <c r="M52" s="53"/>
    </row>
    <row r="53" spans="2:13" ht="26.25">
      <c r="B53" s="420" t="s">
        <v>54</v>
      </c>
      <c r="C53" s="127"/>
      <c r="D53" s="34"/>
      <c r="E53" s="259"/>
      <c r="F53" s="34"/>
      <c r="G53" s="259"/>
      <c r="H53" s="34"/>
      <c r="I53" s="259"/>
      <c r="J53" s="34">
        <v>3</v>
      </c>
      <c r="K53" s="259"/>
      <c r="L53" s="34"/>
      <c r="M53" s="53"/>
    </row>
    <row r="54" spans="2:13" ht="26.25">
      <c r="B54" s="420"/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 ht="27" thickBot="1">
      <c r="B55" s="424"/>
      <c r="C55" s="68"/>
      <c r="D55" s="68"/>
      <c r="E55" s="264"/>
      <c r="F55" s="68"/>
      <c r="G55" s="264"/>
      <c r="H55" s="68"/>
      <c r="I55" s="264"/>
      <c r="J55" s="68"/>
      <c r="K55" s="264"/>
      <c r="L55" s="68"/>
      <c r="M55" s="98"/>
    </row>
    <row r="56" spans="2:13" ht="15.75" thickTop="1"/>
  </sheetData>
  <mergeCells count="2">
    <mergeCell ref="B1:M1"/>
    <mergeCell ref="H2:J2"/>
  </mergeCells>
  <dataValidations count="8">
    <dataValidation type="list" errorStyle="information" operator="equal" allowBlank="1" showErrorMessage="1" sqref="D35:L35" xr:uid="{00000000-0002-0000-1300-000000000000}">
      <formula1>"Ted Dunn,Richard Gray,Billy Rueckert, Victor Varney"</formula1>
    </dataValidation>
    <dataValidation type="list" errorStyle="information" operator="equal" allowBlank="1" showErrorMessage="1" sqref="E39:L39" xr:uid="{00000000-0002-0000-1300-000001000000}">
      <formula1>"Chris R Boli,Jay Horn, Nathan DeWitt"</formula1>
    </dataValidation>
    <dataValidation type="list" errorStyle="information" operator="equal" allowBlank="1" showErrorMessage="1" sqref="D40:L40" xr:uid="{00000000-0002-0000-1300-000002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41:L41" xr:uid="{00000000-0002-0000-1300-000003000000}">
      <formula1>"Dennis Winchell, Art Kotz, Harold BoettcherArt Kotz, Rob Grau,Joe Mills,John Morck,Brandt Wilkus,Chris Tilley,Charles Stirewalt,Victor Varney,Nick Conner,Richard Gray,John Tredway,Donald Marshall"</formula1>
    </dataValidation>
    <dataValidation errorStyle="information" allowBlank="1" showInputMessage="1" showErrorMessage="1" sqref="D42:E42" xr:uid="{00000000-0002-0000-1300-000004000000}"/>
    <dataValidation type="list" errorStyle="information" operator="equal" allowBlank="1" showErrorMessage="1" sqref="D37:L37 D39" xr:uid="{00000000-0002-0000-1300-000005000000}">
      <formula1>"Donald Marshall,Charles Stirewalt,Chris Tilley,John Tredway,Victor Varney"</formula1>
    </dataValidation>
    <dataValidation type="list" errorStyle="information" operator="equal" allowBlank="1" showErrorMessage="1" sqref="D36:L36" xr:uid="{00000000-0002-0000-1300-000006000000}">
      <formula1>"Harold Boettcher,Gene Ezzell,Rob Grau,Roger Koss,Gray Lackey,Michael S MacLean,Joe Mills,John F Morck,Ray Albers"</formula1>
    </dataValidation>
    <dataValidation type="list" errorStyle="warning" operator="equal" allowBlank="1" showErrorMessage="1" sqref="D8:L8" xr:uid="{00000000-0002-0000-1300-000007000000}">
      <formula1>"17,,399,671,1686,1640"</formula1>
    </dataValidation>
  </dataValidations>
  <pageMargins left="0.7" right="0.7" top="0.75" bottom="0.75" header="0.3" footer="0.3"/>
  <pageSetup scale="24" orientation="portrait" horizontalDpi="0" verticalDpi="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Q56"/>
  <sheetViews>
    <sheetView workbookViewId="0"/>
  </sheetViews>
  <sheetFormatPr defaultRowHeight="15"/>
  <cols>
    <col min="1" max="1" width="3.28515625" customWidth="1"/>
    <col min="2" max="2" width="50.7109375" customWidth="1"/>
    <col min="3" max="3" width="2.28515625" customWidth="1"/>
    <col min="4" max="4" width="50.7109375" customWidth="1"/>
    <col min="5" max="5" width="2.140625" style="14" customWidth="1"/>
    <col min="6" max="6" width="50.7109375" customWidth="1"/>
    <col min="7" max="7" width="2.140625" style="14" customWidth="1"/>
    <col min="8" max="8" width="50.7109375" customWidth="1"/>
    <col min="9" max="9" width="1.7109375" style="14" customWidth="1"/>
    <col min="10" max="10" width="50.7109375" customWidth="1"/>
    <col min="11" max="11" width="2.140625" style="14" customWidth="1"/>
    <col min="12" max="12" width="50.7109375" customWidth="1"/>
    <col min="13" max="13" width="20.7109375" customWidth="1"/>
    <col min="14" max="14" width="1.5703125" customWidth="1"/>
    <col min="15" max="15" width="23.28515625" customWidth="1"/>
    <col min="16" max="1030" width="11.7109375" customWidth="1"/>
  </cols>
  <sheetData>
    <row r="1" spans="1:17" ht="55.9" customHeight="1" thickTop="1">
      <c r="B1" s="501" t="s">
        <v>3</v>
      </c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</row>
    <row r="2" spans="1:17" ht="49.9" customHeight="1">
      <c r="B2" s="411" t="s">
        <v>4</v>
      </c>
      <c r="C2" s="110"/>
      <c r="D2" s="239"/>
      <c r="E2" s="250"/>
      <c r="F2" s="6" t="s">
        <v>5</v>
      </c>
      <c r="G2" s="265"/>
      <c r="H2" s="502">
        <v>45163</v>
      </c>
      <c r="I2" s="502"/>
      <c r="J2" s="502"/>
      <c r="K2" s="271"/>
      <c r="L2" s="99" t="s">
        <v>7</v>
      </c>
      <c r="M2" s="8" t="s">
        <v>6</v>
      </c>
    </row>
    <row r="3" spans="1:17" ht="49.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438">
        <f>IF(H2="","",INDEX('2023_Trains'!B7:D59,MATCH(H2,'2023_Trains'!C7:C59,0),1))</f>
        <v>34</v>
      </c>
    </row>
    <row r="4" spans="1:17" ht="49.9" customHeight="1">
      <c r="B4" s="5"/>
      <c r="C4" s="110"/>
      <c r="D4" s="437"/>
      <c r="E4" s="251"/>
      <c r="F4" s="102"/>
      <c r="G4" s="266"/>
      <c r="H4" s="396">
        <f>IF(H2=0," ",VLOOKUP(H2,'2023_Trains'!C9:N62,11,))</f>
        <v>5301</v>
      </c>
      <c r="I4" s="270"/>
      <c r="J4" s="246"/>
      <c r="K4" s="273"/>
      <c r="L4" s="35"/>
      <c r="M4" s="108"/>
    </row>
    <row r="5" spans="1:17" ht="49.9" customHeight="1">
      <c r="B5" s="412" t="s">
        <v>917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49.9" customHeight="1">
      <c r="A6" s="14"/>
      <c r="B6" s="413" t="s">
        <v>918</v>
      </c>
      <c r="C6" s="112"/>
      <c r="D6" s="381" t="str">
        <f>IF($H$2=0," ",IF(VLOOKUP($H$2,'2023_Trains'!$C$7:$N$63,4)=0," ",VLOOKUP($H$2,'2023_Trains'!$C$7:$N$63,4,FALSE)))</f>
        <v>10:30 am</v>
      </c>
      <c r="E6" s="382"/>
      <c r="F6" s="381" t="str">
        <f>IF($H$2=0," ",IF(VLOOKUP($H$2,'2023_Trains'!$C$7:$N$63,5)=0," ",VLOOKUP($H$2,'2023_Trains'!$C$7:$N$63,5,FALSE)))</f>
        <v xml:space="preserve"> </v>
      </c>
      <c r="G6" s="382"/>
      <c r="H6" s="381" t="str">
        <f>IF($H$2=0," ",IF(VLOOKUP($H$2,'2023_Trains'!$C$7:$N$63,6)=0," ",VLOOKUP($H$2,'2023_Trains'!$C$7:$N$63,6,FALSE)))</f>
        <v xml:space="preserve"> </v>
      </c>
      <c r="I6" s="382"/>
      <c r="J6" s="381" t="str">
        <f>IF($H$2=0," ",IF(VLOOKUP($H$2,'2023_Trains'!$C$7:$N$63,7)=0," ",VLOOKUP($H$2,'2023_Trains'!$C$7:$N$63,7,FALSE)))</f>
        <v xml:space="preserve"> </v>
      </c>
      <c r="K6" s="382"/>
      <c r="L6" s="381" t="str">
        <f>IF($H$2=0," ",IF(VLOOKUP($H$2,'2023_Trains'!$C$7:$N$63,8)=0," ",VLOOKUP($H$2,'2023_Trains'!$C$7:$N$63,8,FALSE)))</f>
        <v xml:space="preserve"> </v>
      </c>
      <c r="M6" s="26"/>
      <c r="N6" s="14"/>
    </row>
    <row r="7" spans="1:17" ht="49.9" customHeight="1">
      <c r="A7" s="14"/>
      <c r="B7" s="18" t="s">
        <v>919</v>
      </c>
      <c r="C7" s="113"/>
      <c r="D7" s="383">
        <f>IF(D6=" "," ",VALUE(D6))</f>
        <v>0.4375</v>
      </c>
      <c r="E7" s="382"/>
      <c r="F7" s="383" t="str">
        <f>IF(F6=" "," ",VALUE(F6))</f>
        <v xml:space="preserve"> </v>
      </c>
      <c r="G7" s="382"/>
      <c r="H7" s="383" t="str">
        <f t="shared" ref="H7:L7" si="0">IF(H6=" "," ",VALUE(H6))</f>
        <v xml:space="preserve"> </v>
      </c>
      <c r="I7" s="382"/>
      <c r="J7" s="383" t="str">
        <f t="shared" si="0"/>
        <v xml:space="preserve"> </v>
      </c>
      <c r="K7" s="382"/>
      <c r="L7" s="383" t="str">
        <f t="shared" si="0"/>
        <v xml:space="preserve"> </v>
      </c>
      <c r="M7" s="330"/>
      <c r="N7" s="14"/>
      <c r="O7" s="282"/>
    </row>
    <row r="8" spans="1:17" ht="49.9" customHeight="1">
      <c r="B8" s="18" t="s">
        <v>920</v>
      </c>
      <c r="C8" s="113"/>
      <c r="D8" s="384">
        <v>671</v>
      </c>
      <c r="E8" s="385"/>
      <c r="F8" s="384"/>
      <c r="G8" s="385"/>
      <c r="H8" s="384"/>
      <c r="I8" s="385"/>
      <c r="J8" s="384"/>
      <c r="K8" s="385"/>
      <c r="L8" s="384"/>
      <c r="M8" s="20"/>
    </row>
    <row r="9" spans="1:17" ht="49.9" customHeight="1">
      <c r="B9" s="23"/>
      <c r="C9" s="114"/>
      <c r="D9" s="386"/>
      <c r="E9" s="387"/>
      <c r="F9" s="388"/>
      <c r="G9" s="387"/>
      <c r="H9" s="388"/>
      <c r="I9" s="387"/>
      <c r="J9" s="388"/>
      <c r="K9" s="387"/>
      <c r="L9" s="388"/>
      <c r="M9" s="20"/>
    </row>
    <row r="10" spans="1:17" ht="49.9" customHeight="1">
      <c r="B10" s="414" t="s">
        <v>12</v>
      </c>
      <c r="C10" s="132" t="s">
        <v>992</v>
      </c>
      <c r="D10" s="389">
        <f t="shared" ref="D10:F12" si="1">IF(C10=0," ",TIMEVALUE(LEFT(C10,2)&amp;":"&amp;MID(C10,3,2)&amp;":"&amp;RIGHT(C10,2)))</f>
        <v>0.44067129629629626</v>
      </c>
      <c r="E10" s="390"/>
      <c r="F10" s="389" t="str">
        <f t="shared" si="1"/>
        <v xml:space="preserve"> </v>
      </c>
      <c r="G10" s="390"/>
      <c r="H10" s="389" t="str">
        <f t="shared" ref="H10" si="2">IF(G10=0," ",TIMEVALUE(LEFT(G10,2)&amp;":"&amp;MID(G10,3,2)&amp;":"&amp;RIGHT(G10,2)))</f>
        <v xml:space="preserve"> </v>
      </c>
      <c r="I10" s="390"/>
      <c r="J10" s="389" t="str">
        <f t="shared" ref="J10" si="3">IF(I10=0," ",TIMEVALUE(LEFT(I10,2)&amp;":"&amp;MID(I10,3,2)&amp;":"&amp;RIGHT(I10,2)))</f>
        <v xml:space="preserve"> </v>
      </c>
      <c r="K10" s="390"/>
      <c r="L10" s="389" t="str">
        <f t="shared" ref="L10" si="4">IF(K10=0," ",TIMEVALUE(LEFT(K10,2)&amp;":"&amp;MID(K10,3,2)&amp;":"&amp;RIGHT(K10,2)))</f>
        <v xml:space="preserve"> </v>
      </c>
      <c r="M10" s="337"/>
    </row>
    <row r="11" spans="1:17" ht="49.9" customHeight="1">
      <c r="B11" s="415" t="s">
        <v>13</v>
      </c>
      <c r="C11" s="248"/>
      <c r="D11" s="439" t="str">
        <f>IF(C12=0," ",$L$2)</f>
        <v>R</v>
      </c>
      <c r="E11" s="439"/>
      <c r="F11" s="439" t="str">
        <f t="shared" ref="F11" si="5">IF(E12=0," ",$L$2)</f>
        <v xml:space="preserve"> </v>
      </c>
      <c r="G11" s="439"/>
      <c r="H11" s="439" t="str">
        <f t="shared" ref="H11" si="6">IF(G12=0," ",$L$2)</f>
        <v xml:space="preserve"> </v>
      </c>
      <c r="I11" s="439"/>
      <c r="J11" s="439" t="str">
        <f t="shared" ref="J11" si="7">IF(I12=0," ",$L$2)</f>
        <v xml:space="preserve"> </v>
      </c>
      <c r="K11" s="439"/>
      <c r="L11" s="439" t="str">
        <f t="shared" ref="L11" si="8">IF(K12=0," ",$L$2)</f>
        <v xml:space="preserve"> </v>
      </c>
      <c r="M11" s="337"/>
      <c r="O11" s="245"/>
    </row>
    <row r="12" spans="1:17" ht="49.9" customHeight="1">
      <c r="B12" s="414" t="s">
        <v>14</v>
      </c>
      <c r="C12" s="132" t="s">
        <v>1025</v>
      </c>
      <c r="D12" s="389">
        <f t="shared" si="1"/>
        <v>0.45055555555555554</v>
      </c>
      <c r="E12" s="390"/>
      <c r="F12" s="389" t="str">
        <f t="shared" ref="F12" si="9">IF(E12=0," ",TIMEVALUE(LEFT(E12,2)&amp;":"&amp;MID(E12,3,2)&amp;":"&amp;RIGHT(E12,2)))</f>
        <v xml:space="preserve"> </v>
      </c>
      <c r="G12" s="390"/>
      <c r="H12" s="389" t="str">
        <f t="shared" ref="H12" si="10">IF(G12=0," ",TIMEVALUE(LEFT(G12,2)&amp;":"&amp;MID(G12,3,2)&amp;":"&amp;RIGHT(G12,2)))</f>
        <v xml:space="preserve"> </v>
      </c>
      <c r="I12" s="390"/>
      <c r="J12" s="389" t="str">
        <f t="shared" ref="J12" si="11">IF(I12=0," ",TIMEVALUE(LEFT(I12,2)&amp;":"&amp;MID(I12,3,2)&amp;":"&amp;RIGHT(I12,2)))</f>
        <v xml:space="preserve"> </v>
      </c>
      <c r="K12" s="390"/>
      <c r="L12" s="389" t="str">
        <f t="shared" ref="L12" si="12">IF(K12=0," ",TIMEVALUE(LEFT(K12,2)&amp;":"&amp;MID(K12,3,2)&amp;":"&amp;RIGHT(K12,2)))</f>
        <v xml:space="preserve"> </v>
      </c>
      <c r="M12" s="337"/>
      <c r="O12" s="301"/>
    </row>
    <row r="13" spans="1:17" ht="49.9" customHeight="1">
      <c r="B13" s="414" t="s">
        <v>16</v>
      </c>
      <c r="C13" s="132" t="s">
        <v>1026</v>
      </c>
      <c r="D13" s="389">
        <f>IF(C13=0," ",TIMEVALUE(LEFT(C13,2)&amp;":"&amp;MID(C13,3,2)&amp;":"&amp;RIGHT(C13,2)))</f>
        <v>0.4576157407407408</v>
      </c>
      <c r="E13" s="393"/>
      <c r="F13" s="389" t="str">
        <f>IF(E13=0," ",TIMEVALUE(LEFT(E13,2)&amp;":"&amp;MID(E13,3,2)&amp;":"&amp;RIGHT(E13,2)))</f>
        <v xml:space="preserve"> </v>
      </c>
      <c r="G13" s="393"/>
      <c r="H13" s="389" t="str">
        <f>IF(G13=0," ",TIMEVALUE(LEFT(G13,2)&amp;":"&amp;MID(G13,3,2)&amp;":"&amp;RIGHT(G13,2)))</f>
        <v xml:space="preserve"> </v>
      </c>
      <c r="I13" s="393"/>
      <c r="J13" s="389" t="str">
        <f>IF(I13=0," ",TIMEVALUE(LEFT(I13,2)&amp;":"&amp;MID(I13,3,2)&amp;":"&amp;RIGHT(I13,2)))</f>
        <v xml:space="preserve"> </v>
      </c>
      <c r="K13" s="393"/>
      <c r="L13" s="389" t="str">
        <f>IF(K13=0," ",TIMEVALUE(LEFT(K13,2)&amp;":"&amp;MID(K13,3,2)&amp;":"&amp;RIGHT(K13,2)))</f>
        <v xml:space="preserve"> </v>
      </c>
      <c r="M13" s="337" t="s">
        <v>15</v>
      </c>
    </row>
    <row r="14" spans="1:17" ht="49.9" customHeight="1">
      <c r="B14" s="414" t="s">
        <v>17</v>
      </c>
      <c r="C14" s="132" t="s">
        <v>833</v>
      </c>
      <c r="D14" s="389">
        <f t="shared" ref="D14:D17" si="13">IF(C14=0," ",TIMEVALUE(LEFT(C14,2)&amp;":"&amp;MID(C14,3,2)&amp;":"&amp;RIGHT(C14,2)))</f>
        <v>0.47315972222222219</v>
      </c>
      <c r="E14" s="390"/>
      <c r="F14" s="389" t="str">
        <f t="shared" ref="F14:F17" si="14">IF(E14=0," ",TIMEVALUE(LEFT(E14,2)&amp;":"&amp;MID(E14,3,2)&amp;":"&amp;RIGHT(E14,2)))</f>
        <v xml:space="preserve"> </v>
      </c>
      <c r="G14" s="390"/>
      <c r="H14" s="389" t="str">
        <f t="shared" ref="H14:H17" si="15">IF(G14=0," ",TIMEVALUE(LEFT(G14,2)&amp;":"&amp;MID(G14,3,2)&amp;":"&amp;RIGHT(G14,2)))</f>
        <v xml:space="preserve"> </v>
      </c>
      <c r="I14" s="390"/>
      <c r="J14" s="389" t="str">
        <f t="shared" ref="J14:J17" si="16">IF(I14=0," ",TIMEVALUE(LEFT(I14,2)&amp;":"&amp;MID(I14,3,2)&amp;":"&amp;RIGHT(I14,2)))</f>
        <v xml:space="preserve"> </v>
      </c>
      <c r="K14" s="390"/>
      <c r="L14" s="389" t="str">
        <f t="shared" ref="L14:L17" si="17">IF(K14=0," ",TIMEVALUE(LEFT(K14,2)&amp;":"&amp;MID(K14,3,2)&amp;":"&amp;RIGHT(K14,2)))</f>
        <v xml:space="preserve"> </v>
      </c>
      <c r="M14" s="337"/>
      <c r="Q14" s="247"/>
    </row>
    <row r="15" spans="1:17" ht="49.9" customHeight="1">
      <c r="B15" s="414" t="s">
        <v>18</v>
      </c>
      <c r="C15" s="132" t="s">
        <v>876</v>
      </c>
      <c r="D15" s="389">
        <f t="shared" si="13"/>
        <v>0.47951388888888885</v>
      </c>
      <c r="E15" s="390"/>
      <c r="F15" s="389" t="str">
        <f t="shared" si="14"/>
        <v xml:space="preserve"> </v>
      </c>
      <c r="G15" s="390"/>
      <c r="H15" s="389" t="str">
        <f t="shared" si="15"/>
        <v xml:space="preserve"> </v>
      </c>
      <c r="I15" s="390"/>
      <c r="J15" s="389" t="str">
        <f t="shared" si="16"/>
        <v xml:space="preserve"> </v>
      </c>
      <c r="K15" s="390"/>
      <c r="L15" s="389" t="str">
        <f t="shared" si="17"/>
        <v xml:space="preserve"> </v>
      </c>
      <c r="M15" s="337"/>
    </row>
    <row r="16" spans="1:17" ht="49.9" customHeight="1">
      <c r="B16" s="415" t="s">
        <v>13</v>
      </c>
      <c r="C16" s="133"/>
      <c r="D16" s="439" t="str">
        <f>IF(C17=0," ",$L$2)</f>
        <v>R</v>
      </c>
      <c r="E16" s="439"/>
      <c r="F16" s="439" t="str">
        <f t="shared" ref="F16" si="18">IF(E17=0," ",$L$2)</f>
        <v xml:space="preserve"> </v>
      </c>
      <c r="G16" s="439"/>
      <c r="H16" s="439" t="str">
        <f t="shared" ref="H16" si="19">IF(G17=0," ",$L$2)</f>
        <v xml:space="preserve"> </v>
      </c>
      <c r="I16" s="439"/>
      <c r="J16" s="439" t="str">
        <f t="shared" ref="J16" si="20">IF(I17=0," ",$L$2)</f>
        <v xml:space="preserve"> </v>
      </c>
      <c r="K16" s="439"/>
      <c r="L16" s="439" t="str">
        <f t="shared" ref="L16" si="21">IF(K17=0," ",$L$2)</f>
        <v xml:space="preserve"> </v>
      </c>
      <c r="M16" s="337"/>
    </row>
    <row r="17" spans="1:13" ht="49.9" customHeight="1">
      <c r="B17" s="414" t="s">
        <v>19</v>
      </c>
      <c r="C17" s="132" t="s">
        <v>770</v>
      </c>
      <c r="D17" s="389">
        <f t="shared" si="13"/>
        <v>0.49363425925925924</v>
      </c>
      <c r="E17" s="390"/>
      <c r="F17" s="389" t="str">
        <f t="shared" si="14"/>
        <v xml:space="preserve"> </v>
      </c>
      <c r="G17" s="390"/>
      <c r="H17" s="389" t="str">
        <f t="shared" si="15"/>
        <v xml:space="preserve"> </v>
      </c>
      <c r="I17" s="390"/>
      <c r="J17" s="389" t="str">
        <f t="shared" si="16"/>
        <v xml:space="preserve"> </v>
      </c>
      <c r="K17" s="390"/>
      <c r="L17" s="389" t="str">
        <f t="shared" si="17"/>
        <v xml:space="preserve"> </v>
      </c>
      <c r="M17" s="337"/>
    </row>
    <row r="18" spans="1:13" ht="49.9" customHeight="1">
      <c r="B18" s="341"/>
      <c r="C18" s="277"/>
      <c r="D18" s="394"/>
      <c r="E18" s="395"/>
      <c r="F18" s="394"/>
      <c r="G18" s="395"/>
      <c r="H18" s="394"/>
      <c r="I18" s="395"/>
      <c r="J18" s="394"/>
      <c r="K18" s="395"/>
      <c r="L18" s="394"/>
      <c r="M18" s="342"/>
    </row>
    <row r="19" spans="1:13" ht="49.9" customHeight="1">
      <c r="B19" s="29" t="s">
        <v>21</v>
      </c>
      <c r="C19" s="115"/>
      <c r="D19" s="386"/>
      <c r="E19" s="392"/>
      <c r="F19" s="386"/>
      <c r="G19" s="392"/>
      <c r="H19" s="386"/>
      <c r="I19" s="392"/>
      <c r="J19" s="386"/>
      <c r="K19" s="392"/>
      <c r="L19" s="396"/>
      <c r="M19" s="28"/>
    </row>
    <row r="20" spans="1:13" ht="49.9" customHeight="1">
      <c r="A20" t="s">
        <v>911</v>
      </c>
      <c r="B20" s="29"/>
      <c r="C20" s="115"/>
      <c r="D20" s="386"/>
      <c r="E20" s="392"/>
      <c r="F20" s="386"/>
      <c r="G20" s="392"/>
      <c r="H20" s="386"/>
      <c r="I20" s="392"/>
      <c r="J20" s="386"/>
      <c r="K20" s="392"/>
      <c r="L20" s="396"/>
      <c r="M20" s="28"/>
    </row>
    <row r="21" spans="1:13" ht="49.9" customHeight="1">
      <c r="B21" s="430">
        <v>100</v>
      </c>
      <c r="C21" s="116"/>
      <c r="D21" s="384">
        <v>42</v>
      </c>
      <c r="E21" s="384"/>
      <c r="F21" s="384"/>
      <c r="G21" s="384"/>
      <c r="H21" s="384"/>
      <c r="I21" s="384"/>
      <c r="J21" s="384"/>
      <c r="K21" s="384"/>
      <c r="L21" s="384"/>
      <c r="M21" s="28"/>
    </row>
    <row r="22" spans="1:13" ht="49.9" customHeight="1">
      <c r="B22" s="430">
        <v>101</v>
      </c>
      <c r="C22" s="116"/>
      <c r="D22" s="384">
        <v>14</v>
      </c>
      <c r="E22" s="385"/>
      <c r="F22" s="384"/>
      <c r="G22" s="385"/>
      <c r="H22" s="384"/>
      <c r="I22" s="385"/>
      <c r="J22" s="384"/>
      <c r="K22" s="385"/>
      <c r="L22" s="384"/>
      <c r="M22" s="28"/>
    </row>
    <row r="23" spans="1:13" ht="49.9" customHeight="1">
      <c r="B23" s="430">
        <v>200</v>
      </c>
      <c r="C23" s="116"/>
      <c r="D23" s="384">
        <v>32</v>
      </c>
      <c r="E23" s="385"/>
      <c r="F23" s="384"/>
      <c r="G23" s="385"/>
      <c r="H23" s="384"/>
      <c r="I23" s="385"/>
      <c r="J23" s="384"/>
      <c r="K23" s="385"/>
      <c r="L23" s="384"/>
      <c r="M23" s="28"/>
    </row>
    <row r="24" spans="1:13" ht="49.9" customHeight="1">
      <c r="B24" s="430">
        <v>201</v>
      </c>
      <c r="C24" s="116"/>
      <c r="D24" s="384"/>
      <c r="E24" s="385"/>
      <c r="F24" s="384"/>
      <c r="G24" s="385"/>
      <c r="H24" s="384"/>
      <c r="I24" s="385"/>
      <c r="J24" s="384"/>
      <c r="K24" s="385"/>
      <c r="L24" s="384"/>
      <c r="M24" s="28"/>
    </row>
    <row r="25" spans="1:13" ht="49.9" customHeight="1">
      <c r="B25" s="430">
        <v>308</v>
      </c>
      <c r="C25" s="116"/>
      <c r="D25" s="384">
        <v>10</v>
      </c>
      <c r="E25" s="385"/>
      <c r="F25" s="384"/>
      <c r="G25" s="385"/>
      <c r="H25" s="384"/>
      <c r="I25" s="385"/>
      <c r="J25" s="384"/>
      <c r="K25" s="385"/>
      <c r="L25" s="384"/>
      <c r="M25" s="28"/>
    </row>
    <row r="26" spans="1:13" ht="49.9" customHeight="1">
      <c r="B26" s="431" t="s">
        <v>24</v>
      </c>
      <c r="C26" s="117"/>
      <c r="D26" s="384"/>
      <c r="E26" s="385"/>
      <c r="F26" s="384" t="str">
        <f>IF(F8=0," ","0")</f>
        <v xml:space="preserve"> </v>
      </c>
      <c r="G26" s="385"/>
      <c r="H26" s="384" t="str">
        <f>IF(H8=0," ","0")</f>
        <v xml:space="preserve"> </v>
      </c>
      <c r="I26" s="385"/>
      <c r="J26" s="384" t="str">
        <f>IF(J8=0," ","0")</f>
        <v xml:space="preserve"> </v>
      </c>
      <c r="K26" s="385"/>
      <c r="L26" s="384" t="str">
        <f>IF(L8=0," ","0")</f>
        <v xml:space="preserve"> </v>
      </c>
      <c r="M26" s="28"/>
    </row>
    <row r="27" spans="1:13" ht="49.9" customHeight="1" thickBot="1">
      <c r="B27" s="432">
        <v>302</v>
      </c>
      <c r="C27" s="118"/>
      <c r="D27" s="384">
        <v>0</v>
      </c>
      <c r="E27" s="385"/>
      <c r="F27" s="384" t="str">
        <f>IF(F8=0," ","0")</f>
        <v xml:space="preserve"> </v>
      </c>
      <c r="G27" s="385"/>
      <c r="H27" s="384" t="str">
        <f>IF(H8=0," ","0")</f>
        <v xml:space="preserve"> </v>
      </c>
      <c r="I27" s="385"/>
      <c r="J27" s="384" t="str">
        <f>IF(J8=0," ","0")</f>
        <v xml:space="preserve"> </v>
      </c>
      <c r="K27" s="385"/>
      <c r="L27" s="384" t="str">
        <f>IF(L8=0," ","0")</f>
        <v xml:space="preserve"> </v>
      </c>
      <c r="M27" s="28"/>
    </row>
    <row r="28" spans="1:13" ht="49.9" customHeight="1" thickTop="1" thickBot="1">
      <c r="B28" s="433" t="s">
        <v>923</v>
      </c>
      <c r="C28" s="119"/>
      <c r="D28" s="397">
        <f>SUM(D21:D27)</f>
        <v>98</v>
      </c>
      <c r="E28" s="398"/>
      <c r="F28" s="397">
        <f>SUM(F21:F27)</f>
        <v>0</v>
      </c>
      <c r="G28" s="398"/>
      <c r="H28" s="397">
        <f>SUM(H21:H27)</f>
        <v>0</v>
      </c>
      <c r="I28" s="398"/>
      <c r="J28" s="397">
        <f>SUM(J21:J27)</f>
        <v>0</v>
      </c>
      <c r="K28" s="399"/>
      <c r="L28" s="400">
        <f>SUM(L21:L27)</f>
        <v>0</v>
      </c>
      <c r="M28" s="28"/>
    </row>
    <row r="29" spans="1:13" ht="49.9" customHeight="1" thickTop="1" thickBot="1">
      <c r="B29" s="433" t="s">
        <v>924</v>
      </c>
      <c r="C29" s="119"/>
      <c r="D29" s="397">
        <f>D28</f>
        <v>98</v>
      </c>
      <c r="E29" s="398"/>
      <c r="F29" s="397">
        <f>D29+F28</f>
        <v>98</v>
      </c>
      <c r="G29" s="398"/>
      <c r="H29" s="397">
        <f>F29+H28</f>
        <v>98</v>
      </c>
      <c r="I29" s="398"/>
      <c r="J29" s="397">
        <f>J28+H29</f>
        <v>98</v>
      </c>
      <c r="K29" s="399"/>
      <c r="L29" s="400">
        <f>L28+J29</f>
        <v>98</v>
      </c>
      <c r="M29" s="130"/>
    </row>
    <row r="30" spans="1:13" ht="49.9" customHeight="1" thickTop="1" thickBot="1">
      <c r="B30" s="434" t="s">
        <v>925</v>
      </c>
      <c r="C30" s="120"/>
      <c r="D30" s="401"/>
      <c r="E30" s="402"/>
      <c r="F30" s="401"/>
      <c r="G30" s="398"/>
      <c r="H30" s="401"/>
      <c r="I30" s="402"/>
      <c r="J30" s="401"/>
      <c r="K30" s="403"/>
      <c r="L30" s="404"/>
      <c r="M30" s="28"/>
    </row>
    <row r="31" spans="1:13" ht="49.9" customHeight="1" thickTop="1" thickBot="1">
      <c r="B31" s="434" t="s">
        <v>926</v>
      </c>
      <c r="C31" s="120"/>
      <c r="D31" s="401"/>
      <c r="E31" s="402"/>
      <c r="F31" s="401"/>
      <c r="G31" s="402"/>
      <c r="H31" s="401"/>
      <c r="I31" s="402"/>
      <c r="J31" s="401"/>
      <c r="K31" s="403"/>
      <c r="L31" s="404"/>
      <c r="M31" s="131" t="s">
        <v>679</v>
      </c>
    </row>
    <row r="32" spans="1:13" ht="49.9" customHeight="1" thickTop="1">
      <c r="B32" s="48"/>
      <c r="J32" s="14"/>
      <c r="K32" s="2" t="s">
        <v>30</v>
      </c>
      <c r="M32" s="28" t="s">
        <v>486</v>
      </c>
    </row>
    <row r="33" spans="2:13" ht="49.9" customHeight="1">
      <c r="B33" s="48"/>
      <c r="J33" s="49" t="s">
        <v>31</v>
      </c>
      <c r="M33" s="28"/>
    </row>
    <row r="34" spans="2:13" ht="49.9" customHeight="1">
      <c r="B34" s="417" t="s">
        <v>32</v>
      </c>
      <c r="C34" s="121"/>
      <c r="D34" t="s">
        <v>33</v>
      </c>
      <c r="M34" s="28"/>
    </row>
    <row r="35" spans="2:13" ht="49.9" customHeight="1">
      <c r="B35" s="435" t="s">
        <v>34</v>
      </c>
      <c r="C35" s="122"/>
      <c r="D35" s="405" t="s">
        <v>68</v>
      </c>
      <c r="E35" s="406"/>
      <c r="F35" s="405"/>
      <c r="G35" s="406"/>
      <c r="H35" s="405"/>
      <c r="I35" s="406"/>
      <c r="J35" s="405"/>
      <c r="K35" s="406"/>
      <c r="L35" s="405"/>
      <c r="M35" s="28"/>
    </row>
    <row r="36" spans="2:13" ht="49.9" customHeight="1">
      <c r="B36" s="435" t="s">
        <v>35</v>
      </c>
      <c r="C36" s="122"/>
      <c r="D36" s="405" t="s">
        <v>57</v>
      </c>
      <c r="E36" s="406"/>
      <c r="F36" s="405"/>
      <c r="G36" s="406"/>
      <c r="H36" s="405"/>
      <c r="I36" s="406"/>
      <c r="J36" s="405"/>
      <c r="K36" s="406"/>
      <c r="L36" s="405"/>
      <c r="M36" s="53"/>
    </row>
    <row r="37" spans="2:13" ht="49.9" customHeight="1">
      <c r="B37" s="435" t="s">
        <v>36</v>
      </c>
      <c r="C37" s="122"/>
      <c r="D37" s="405" t="s">
        <v>60</v>
      </c>
      <c r="E37" s="406"/>
      <c r="F37" s="405"/>
      <c r="G37" s="406"/>
      <c r="H37" s="405"/>
      <c r="I37" s="406"/>
      <c r="J37" s="405"/>
      <c r="K37" s="406"/>
      <c r="L37" s="405"/>
      <c r="M37" s="53"/>
    </row>
    <row r="38" spans="2:13" ht="49.9" customHeight="1">
      <c r="B38" s="435"/>
      <c r="C38" s="122"/>
      <c r="D38" s="405"/>
      <c r="E38" s="406"/>
      <c r="F38" s="407"/>
      <c r="G38" s="408"/>
      <c r="H38" s="405"/>
      <c r="I38" s="406"/>
      <c r="J38" s="405"/>
      <c r="K38" s="406"/>
      <c r="L38" s="405"/>
      <c r="M38" s="53"/>
    </row>
    <row r="39" spans="2:13" ht="49.9" customHeight="1">
      <c r="B39" s="435" t="s">
        <v>37</v>
      </c>
      <c r="C39" s="122"/>
      <c r="D39" s="405" t="s">
        <v>485</v>
      </c>
      <c r="E39" s="406"/>
      <c r="F39" s="405"/>
      <c r="G39" s="406"/>
      <c r="H39" s="405"/>
      <c r="I39" s="406"/>
      <c r="J39" s="405"/>
      <c r="K39" s="406"/>
      <c r="L39" s="405"/>
      <c r="M39" s="53"/>
    </row>
    <row r="40" spans="2:13" ht="49.9" customHeight="1">
      <c r="B40" s="435" t="s">
        <v>38</v>
      </c>
      <c r="C40" s="122"/>
      <c r="D40" s="405" t="s">
        <v>69</v>
      </c>
      <c r="E40" s="406"/>
      <c r="F40" s="405"/>
      <c r="G40" s="406"/>
      <c r="H40" s="405"/>
      <c r="I40" s="406"/>
      <c r="J40" s="405"/>
      <c r="K40" s="406"/>
      <c r="L40" s="405"/>
      <c r="M40" s="53"/>
    </row>
    <row r="41" spans="2:13" ht="49.9" customHeight="1">
      <c r="B41" s="435" t="s">
        <v>39</v>
      </c>
      <c r="C41" s="122"/>
      <c r="D41" s="405" t="s">
        <v>1027</v>
      </c>
      <c r="E41" s="406"/>
      <c r="F41" s="405"/>
      <c r="G41" s="406"/>
      <c r="H41" s="405"/>
      <c r="I41" s="406"/>
      <c r="J41" s="405"/>
      <c r="K41" s="406"/>
      <c r="L41" s="405"/>
      <c r="M41" s="53"/>
    </row>
    <row r="42" spans="2:13" ht="49.9" customHeight="1">
      <c r="B42" s="436" t="s">
        <v>40</v>
      </c>
      <c r="C42" s="123"/>
      <c r="D42" s="34"/>
      <c r="E42" s="259"/>
      <c r="H42" s="34"/>
      <c r="I42" s="259"/>
      <c r="J42" s="34"/>
      <c r="K42" s="259"/>
      <c r="L42" s="34"/>
      <c r="M42" s="53"/>
    </row>
    <row r="43" spans="2:13" ht="49.9" customHeight="1">
      <c r="B43" s="48"/>
      <c r="D43" s="34"/>
      <c r="E43" s="259"/>
      <c r="F43" s="34"/>
      <c r="G43" s="259"/>
      <c r="H43" s="34"/>
      <c r="I43" s="259"/>
      <c r="J43" s="34"/>
      <c r="K43" s="259"/>
      <c r="L43" s="34"/>
      <c r="M43" s="53"/>
    </row>
    <row r="44" spans="2:13" ht="49.9" customHeight="1">
      <c r="B44" s="419" t="s">
        <v>41</v>
      </c>
      <c r="C44" s="121"/>
      <c r="D44" s="55"/>
      <c r="E44" s="260"/>
      <c r="F44" s="34"/>
      <c r="G44" s="259"/>
      <c r="H44" s="34"/>
      <c r="I44" s="259"/>
      <c r="J44" s="428" t="s">
        <v>42</v>
      </c>
      <c r="K44" s="260"/>
      <c r="L44" s="34"/>
      <c r="M44" s="53"/>
    </row>
    <row r="45" spans="2:13" ht="49.9" customHeight="1">
      <c r="B45" s="419" t="s">
        <v>43</v>
      </c>
      <c r="C45" s="124"/>
      <c r="D45" s="425"/>
      <c r="E45" s="426"/>
      <c r="F45" s="427" t="s">
        <v>44</v>
      </c>
      <c r="G45" s="259"/>
      <c r="H45" s="34">
        <f>M30*8</f>
        <v>0</v>
      </c>
      <c r="I45" s="259"/>
      <c r="J45" s="429" t="s">
        <v>45</v>
      </c>
      <c r="M45" s="53"/>
    </row>
    <row r="46" spans="2:13" ht="49.9" customHeight="1">
      <c r="B46" s="419" t="s">
        <v>46</v>
      </c>
      <c r="C46" s="124"/>
      <c r="D46" s="425" t="s">
        <v>47</v>
      </c>
      <c r="E46" s="426"/>
      <c r="F46" s="427" t="s">
        <v>44</v>
      </c>
      <c r="G46" s="259"/>
      <c r="H46" s="34">
        <f>F47*8</f>
        <v>0</v>
      </c>
      <c r="I46" s="259"/>
      <c r="J46" s="429" t="s">
        <v>48</v>
      </c>
      <c r="M46" s="53"/>
    </row>
    <row r="47" spans="2:13" ht="49.9" customHeight="1">
      <c r="B47" s="420" t="s">
        <v>49</v>
      </c>
      <c r="D47" s="34"/>
      <c r="E47" s="259"/>
      <c r="F47" s="58"/>
      <c r="G47" s="268"/>
      <c r="H47" s="34"/>
      <c r="I47" s="259"/>
      <c r="J47" s="34"/>
      <c r="K47" s="259"/>
      <c r="L47" s="34"/>
      <c r="M47" s="53"/>
    </row>
    <row r="48" spans="2:13" ht="49.9" customHeight="1">
      <c r="B48" s="420"/>
      <c r="D48" s="55"/>
      <c r="E48" s="260"/>
      <c r="F48" s="34"/>
      <c r="G48" s="259"/>
      <c r="H48" s="34"/>
      <c r="I48" s="259"/>
      <c r="J48" s="34"/>
      <c r="K48" s="259"/>
      <c r="L48" s="34"/>
      <c r="M48" s="53"/>
    </row>
    <row r="49" spans="2:13" ht="49.9" customHeight="1" thickBot="1">
      <c r="B49" s="421" t="s">
        <v>50</v>
      </c>
      <c r="C49" s="125"/>
      <c r="D49" s="60"/>
      <c r="E49" s="261"/>
      <c r="F49" s="34"/>
      <c r="G49" s="259"/>
      <c r="H49" s="60"/>
      <c r="I49" s="261"/>
      <c r="J49" s="60"/>
      <c r="K49" s="261"/>
      <c r="L49" s="60"/>
      <c r="M49" s="53"/>
    </row>
    <row r="50" spans="2:13" ht="49.9" customHeight="1" thickBot="1">
      <c r="B50" s="422" t="s">
        <v>921</v>
      </c>
      <c r="C50" s="124"/>
      <c r="D50" s="409" t="s">
        <v>134</v>
      </c>
      <c r="E50" s="410"/>
      <c r="F50" s="409"/>
      <c r="G50" s="410"/>
      <c r="H50" s="409"/>
      <c r="I50" s="410"/>
      <c r="J50" s="409"/>
      <c r="K50" s="410"/>
      <c r="L50" s="409"/>
      <c r="M50" s="53"/>
    </row>
    <row r="51" spans="2:13" ht="49.9" customHeight="1" thickBot="1">
      <c r="B51" s="422" t="s">
        <v>922</v>
      </c>
      <c r="C51" s="124"/>
      <c r="D51" s="409">
        <v>70</v>
      </c>
      <c r="E51" s="410"/>
      <c r="F51" s="409"/>
      <c r="G51" s="410"/>
      <c r="H51" s="409"/>
      <c r="I51" s="410"/>
      <c r="J51" s="409"/>
      <c r="K51" s="410"/>
      <c r="L51" s="409"/>
      <c r="M51" s="53"/>
    </row>
    <row r="52" spans="2:13" ht="49.9" customHeight="1">
      <c r="B52" s="423" t="s">
        <v>53</v>
      </c>
      <c r="C52" s="126"/>
      <c r="D52" s="34"/>
      <c r="E52" s="259"/>
      <c r="J52" s="34"/>
      <c r="K52" s="259"/>
      <c r="L52" s="34"/>
      <c r="M52" s="53"/>
    </row>
    <row r="53" spans="2:13" ht="49.9" customHeight="1">
      <c r="B53" s="420" t="s">
        <v>54</v>
      </c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49.9" customHeight="1">
      <c r="B54" s="420"/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 ht="49.9" customHeight="1" thickBot="1">
      <c r="B55" s="424"/>
      <c r="C55" s="68"/>
      <c r="D55" s="68"/>
      <c r="E55" s="264"/>
      <c r="F55" s="68"/>
      <c r="G55" s="264"/>
      <c r="H55" s="68"/>
      <c r="I55" s="264"/>
      <c r="J55" s="68"/>
      <c r="K55" s="264"/>
      <c r="L55" s="68"/>
      <c r="M55" s="98"/>
    </row>
    <row r="56" spans="2:13" ht="15.75" thickTop="1"/>
  </sheetData>
  <mergeCells count="2">
    <mergeCell ref="B1:M1"/>
    <mergeCell ref="H2:J2"/>
  </mergeCells>
  <dataValidations count="8">
    <dataValidation type="list" errorStyle="information" operator="equal" allowBlank="1" showErrorMessage="1" sqref="D35:L35" xr:uid="{00000000-0002-0000-1400-000000000000}">
      <formula1>"Ted Dunn,Richard Gray,Billy Rueckert, Victor Varney"</formula1>
    </dataValidation>
    <dataValidation type="list" errorStyle="information" operator="equal" allowBlank="1" showErrorMessage="1" sqref="D39:L39" xr:uid="{00000000-0002-0000-1400-000001000000}">
      <formula1>"Chris R Boli,Jay Horn, Nathan DeWitt"</formula1>
    </dataValidation>
    <dataValidation type="list" errorStyle="information" operator="equal" allowBlank="1" showErrorMessage="1" sqref="D40:L40" xr:uid="{00000000-0002-0000-1400-000002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41:L41" xr:uid="{00000000-0002-0000-1400-000003000000}">
      <formula1>"Dennis Winchell, Art Kotz, Harold BoettcherArt Kotz, Rob Grau,Joe Mills,John Morck,Brandt Wilkus,Chris Tilley,Charles Stirewalt,Victor Varney,Nick Conner,Richard Gray,John Tredway,Donald Marshall"</formula1>
    </dataValidation>
    <dataValidation errorStyle="information" allowBlank="1" showInputMessage="1" showErrorMessage="1" sqref="D42:E42" xr:uid="{00000000-0002-0000-1400-000004000000}"/>
    <dataValidation type="list" errorStyle="information" operator="equal" allowBlank="1" showErrorMessage="1" sqref="D37:L37" xr:uid="{00000000-0002-0000-1400-000005000000}">
      <formula1>"Donald Marshall,Charles Stirewalt,Chris Tilley,John Tredway,Victor Varney"</formula1>
    </dataValidation>
    <dataValidation type="list" errorStyle="information" operator="equal" allowBlank="1" showErrorMessage="1" sqref="D36:L36" xr:uid="{00000000-0002-0000-1400-000006000000}">
      <formula1>"Harold Boettcher,Gene Ezzell,Rob Grau,Roger Koss,Gray Lackey,Michael S MacLean,Joe Mills,John F Morck,Ray Albers"</formula1>
    </dataValidation>
    <dataValidation type="list" errorStyle="warning" operator="equal" allowBlank="1" showErrorMessage="1" sqref="D8:L8" xr:uid="{00000000-0002-0000-1400-000007000000}">
      <formula1>"17,,399,671,1686,1640"</formula1>
    </dataValidation>
  </dataValidations>
  <pageMargins left="0.7" right="0.7" top="0.75" bottom="0.75" header="0.3" footer="0.3"/>
  <pageSetup scale="24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Check Names" prompt="_x000a__x000a_" xr:uid="{F9492FA9-4ACC-4DA4-B193-229D6FBC1685}">
          <x14:formula1>
            <xm:f>DATA_Lists!$X$4:$X$219</xm:f>
          </x14:formula1>
          <xm:sqref>M32</xm:sqref>
        </x14:dataValidation>
      </x14:dataValidation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Q56"/>
  <sheetViews>
    <sheetView workbookViewId="0"/>
  </sheetViews>
  <sheetFormatPr defaultRowHeight="15"/>
  <cols>
    <col min="1" max="1" width="3.28515625" customWidth="1"/>
    <col min="2" max="2" width="50.7109375" customWidth="1"/>
    <col min="3" max="3" width="2.28515625" customWidth="1"/>
    <col min="4" max="4" width="50.7109375" customWidth="1"/>
    <col min="5" max="5" width="2.140625" style="14" customWidth="1"/>
    <col min="6" max="6" width="50.7109375" customWidth="1"/>
    <col min="7" max="7" width="2.140625" style="14" customWidth="1"/>
    <col min="8" max="8" width="50.7109375" customWidth="1"/>
    <col min="9" max="9" width="1.7109375" style="14" customWidth="1"/>
    <col min="10" max="10" width="50.7109375" customWidth="1"/>
    <col min="11" max="11" width="2.140625" style="14" customWidth="1"/>
    <col min="12" max="12" width="50.7109375" customWidth="1"/>
    <col min="13" max="13" width="20.7109375" customWidth="1"/>
    <col min="14" max="14" width="1.5703125" customWidth="1"/>
    <col min="15" max="15" width="23.28515625" customWidth="1"/>
    <col min="16" max="1030" width="11.7109375" customWidth="1"/>
  </cols>
  <sheetData>
    <row r="1" spans="1:17" ht="55.9" customHeight="1" thickTop="1">
      <c r="B1" s="501" t="s">
        <v>3</v>
      </c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</row>
    <row r="2" spans="1:17" ht="49.9" customHeight="1">
      <c r="B2" s="411" t="s">
        <v>4</v>
      </c>
      <c r="C2" s="110"/>
      <c r="D2" s="239"/>
      <c r="E2" s="250"/>
      <c r="F2" s="6" t="s">
        <v>5</v>
      </c>
      <c r="G2" s="265"/>
      <c r="H2" s="502">
        <v>45154</v>
      </c>
      <c r="I2" s="502"/>
      <c r="J2" s="502"/>
      <c r="K2" s="271"/>
      <c r="L2" s="99" t="s">
        <v>7</v>
      </c>
      <c r="M2" s="8" t="s">
        <v>6</v>
      </c>
    </row>
    <row r="3" spans="1:17" ht="49.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438">
        <f>IF(H2="","",INDEX('2023_Trains'!B7:D59,MATCH(H2,'2023_Trains'!C7:C59,0),1))</f>
        <v>32</v>
      </c>
    </row>
    <row r="4" spans="1:17" ht="49.9" customHeight="1">
      <c r="B4" s="5"/>
      <c r="C4" s="110"/>
      <c r="D4" s="437"/>
      <c r="E4" s="251"/>
      <c r="F4" s="102"/>
      <c r="G4" s="266"/>
      <c r="H4" s="396">
        <f>IF(H2=0," ",VLOOKUP(H2,'2023_Trains'!C9:N62,11,))</f>
        <v>5188</v>
      </c>
      <c r="I4" s="270"/>
      <c r="J4" s="246"/>
      <c r="K4" s="273"/>
      <c r="L4" s="35"/>
      <c r="M4" s="108"/>
    </row>
    <row r="5" spans="1:17" ht="49.9" customHeight="1">
      <c r="B5" s="412" t="s">
        <v>917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49.9" customHeight="1">
      <c r="A6" s="14"/>
      <c r="B6" s="413" t="s">
        <v>918</v>
      </c>
      <c r="C6" s="112"/>
      <c r="D6" s="381" t="str">
        <f>IF($H$2=0," ",IF(VLOOKUP($H$2,'2023_Trains'!$C$7:$N$63,4)=0," ",VLOOKUP($H$2,'2023_Trains'!$C$7:$N$63,4,FALSE)))</f>
        <v>10:30 am</v>
      </c>
      <c r="E6" s="382"/>
      <c r="F6" s="381" t="str">
        <f>IF($H$2=0," ",IF(VLOOKUP($H$2,'2023_Trains'!$C$7:$N$63,5)=0," ",VLOOKUP($H$2,'2023_Trains'!$C$7:$N$63,5,FALSE)))</f>
        <v xml:space="preserve"> </v>
      </c>
      <c r="G6" s="382"/>
      <c r="H6" s="381" t="str">
        <f>IF($H$2=0," ",IF(VLOOKUP($H$2,'2023_Trains'!$C$7:$N$63,6)=0," ",VLOOKUP($H$2,'2023_Trains'!$C$7:$N$63,6,FALSE)))</f>
        <v xml:space="preserve"> </v>
      </c>
      <c r="I6" s="382"/>
      <c r="J6" s="381" t="str">
        <f>IF($H$2=0," ",IF(VLOOKUP($H$2,'2023_Trains'!$C$7:$N$63,7)=0," ",VLOOKUP($H$2,'2023_Trains'!$C$7:$N$63,7,FALSE)))</f>
        <v xml:space="preserve"> </v>
      </c>
      <c r="K6" s="382"/>
      <c r="L6" s="381" t="str">
        <f>IF($H$2=0," ",IF(VLOOKUP($H$2,'2023_Trains'!$C$7:$N$63,8)=0," ",VLOOKUP($H$2,'2023_Trains'!$C$7:$N$63,8,FALSE)))</f>
        <v xml:space="preserve"> </v>
      </c>
      <c r="M6" s="26"/>
      <c r="N6" s="14"/>
    </row>
    <row r="7" spans="1:17" ht="49.9" customHeight="1">
      <c r="A7" s="14"/>
      <c r="B7" s="18" t="s">
        <v>919</v>
      </c>
      <c r="C7" s="113"/>
      <c r="D7" s="383">
        <f>IF(D6=" "," ",VALUE(D6))</f>
        <v>0.4375</v>
      </c>
      <c r="E7" s="382"/>
      <c r="F7" s="383" t="str">
        <f>IF(F6=" "," ",VALUE(F6))</f>
        <v xml:space="preserve"> </v>
      </c>
      <c r="G7" s="382"/>
      <c r="H7" s="383" t="str">
        <f t="shared" ref="H7:L7" si="0">IF(H6=" "," ",VALUE(H6))</f>
        <v xml:space="preserve"> </v>
      </c>
      <c r="I7" s="382"/>
      <c r="J7" s="383" t="str">
        <f t="shared" si="0"/>
        <v xml:space="preserve"> </v>
      </c>
      <c r="K7" s="382"/>
      <c r="L7" s="383" t="str">
        <f t="shared" si="0"/>
        <v xml:space="preserve"> </v>
      </c>
      <c r="M7" s="330"/>
      <c r="N7" s="14"/>
      <c r="O7" s="282"/>
    </row>
    <row r="8" spans="1:17" ht="49.9" customHeight="1">
      <c r="B8" s="18" t="s">
        <v>920</v>
      </c>
      <c r="C8" s="113"/>
      <c r="D8" s="384">
        <v>671</v>
      </c>
      <c r="E8" s="385"/>
      <c r="F8" s="384"/>
      <c r="G8" s="385"/>
      <c r="H8" s="384"/>
      <c r="I8" s="385"/>
      <c r="J8" s="384"/>
      <c r="K8" s="385"/>
      <c r="L8" s="384"/>
      <c r="M8" s="20"/>
    </row>
    <row r="9" spans="1:17" ht="49.9" customHeight="1">
      <c r="B9" s="23"/>
      <c r="C9" s="114"/>
      <c r="D9" s="386"/>
      <c r="E9" s="387"/>
      <c r="F9" s="388"/>
      <c r="G9" s="387"/>
      <c r="H9" s="388"/>
      <c r="I9" s="387"/>
      <c r="J9" s="388"/>
      <c r="K9" s="387"/>
      <c r="L9" s="388"/>
      <c r="M9" s="20"/>
    </row>
    <row r="10" spans="1:17" ht="49.9" customHeight="1">
      <c r="B10" s="414" t="s">
        <v>12</v>
      </c>
      <c r="C10" s="132" t="s">
        <v>913</v>
      </c>
      <c r="D10" s="389">
        <f t="shared" ref="D10:F12" si="1">IF(C10=0," ",TIMEVALUE(LEFT(C10,2)&amp;":"&amp;MID(C10,3,2)&amp;":"&amp;RIGHT(C10,2)))</f>
        <v>0.4385532407407407</v>
      </c>
      <c r="E10" s="390"/>
      <c r="F10" s="389" t="str">
        <f t="shared" si="1"/>
        <v xml:space="preserve"> </v>
      </c>
      <c r="G10" s="390"/>
      <c r="H10" s="389" t="str">
        <f t="shared" ref="H10" si="2">IF(G10=0," ",TIMEVALUE(LEFT(G10,2)&amp;":"&amp;MID(G10,3,2)&amp;":"&amp;RIGHT(G10,2)))</f>
        <v xml:space="preserve"> </v>
      </c>
      <c r="I10" s="390"/>
      <c r="J10" s="389" t="str">
        <f t="shared" ref="J10" si="3">IF(I10=0," ",TIMEVALUE(LEFT(I10,2)&amp;":"&amp;MID(I10,3,2)&amp;":"&amp;RIGHT(I10,2)))</f>
        <v xml:space="preserve"> </v>
      </c>
      <c r="K10" s="390"/>
      <c r="L10" s="389" t="str">
        <f t="shared" ref="L10" si="4">IF(K10=0," ",TIMEVALUE(LEFT(K10,2)&amp;":"&amp;MID(K10,3,2)&amp;":"&amp;RIGHT(K10,2)))</f>
        <v xml:space="preserve"> </v>
      </c>
      <c r="M10" s="337"/>
    </row>
    <row r="11" spans="1:17" ht="49.9" customHeight="1">
      <c r="B11" s="415" t="s">
        <v>13</v>
      </c>
      <c r="C11" s="248"/>
      <c r="D11" s="439" t="str">
        <f>IF(C12=0," ",$L$2)</f>
        <v>R</v>
      </c>
      <c r="E11" s="439"/>
      <c r="F11" s="439" t="str">
        <f t="shared" ref="F11" si="5">IF(E12=0," ",$L$2)</f>
        <v xml:space="preserve"> </v>
      </c>
      <c r="G11" s="439"/>
      <c r="H11" s="439" t="str">
        <f t="shared" ref="H11" si="6">IF(G12=0," ",$L$2)</f>
        <v xml:space="preserve"> </v>
      </c>
      <c r="I11" s="439"/>
      <c r="J11" s="439" t="str">
        <f t="shared" ref="J11" si="7">IF(I12=0," ",$L$2)</f>
        <v xml:space="preserve"> </v>
      </c>
      <c r="K11" s="439"/>
      <c r="L11" s="439" t="str">
        <f t="shared" ref="L11" si="8">IF(K12=0," ",$L$2)</f>
        <v xml:space="preserve"> </v>
      </c>
      <c r="M11" s="337"/>
      <c r="O11" s="245"/>
    </row>
    <row r="12" spans="1:17" ht="49.9" customHeight="1">
      <c r="B12" s="414" t="s">
        <v>14</v>
      </c>
      <c r="C12" s="132" t="s">
        <v>949</v>
      </c>
      <c r="D12" s="389">
        <f t="shared" si="1"/>
        <v>0.44702546296296292</v>
      </c>
      <c r="E12" s="390"/>
      <c r="F12" s="389" t="str">
        <f t="shared" ref="F12" si="9">IF(E12=0," ",TIMEVALUE(LEFT(E12,2)&amp;":"&amp;MID(E12,3,2)&amp;":"&amp;RIGHT(E12,2)))</f>
        <v xml:space="preserve"> </v>
      </c>
      <c r="G12" s="390"/>
      <c r="H12" s="389" t="str">
        <f t="shared" ref="H12" si="10">IF(G12=0," ",TIMEVALUE(LEFT(G12,2)&amp;":"&amp;MID(G12,3,2)&amp;":"&amp;RIGHT(G12,2)))</f>
        <v xml:space="preserve"> </v>
      </c>
      <c r="I12" s="390"/>
      <c r="J12" s="389" t="str">
        <f t="shared" ref="J12" si="11">IF(I12=0," ",TIMEVALUE(LEFT(I12,2)&amp;":"&amp;MID(I12,3,2)&amp;":"&amp;RIGHT(I12,2)))</f>
        <v xml:space="preserve"> </v>
      </c>
      <c r="K12" s="390"/>
      <c r="L12" s="389" t="str">
        <f t="shared" ref="L12" si="12">IF(K12=0," ",TIMEVALUE(LEFT(K12,2)&amp;":"&amp;MID(K12,3,2)&amp;":"&amp;RIGHT(K12,2)))</f>
        <v xml:space="preserve"> </v>
      </c>
      <c r="M12" s="337"/>
      <c r="O12" s="301"/>
    </row>
    <row r="13" spans="1:17" ht="49.9" customHeight="1">
      <c r="B13" s="414" t="s">
        <v>16</v>
      </c>
      <c r="C13" s="132" t="s">
        <v>838</v>
      </c>
      <c r="D13" s="389">
        <f>IF(C13=0," ",TIMEVALUE(LEFT(C13,2)&amp;":"&amp;MID(C13,3,2)&amp;":"&amp;RIGHT(C13,2)))</f>
        <v>0.45408564814814811</v>
      </c>
      <c r="E13" s="393"/>
      <c r="F13" s="389" t="str">
        <f>IF(E13=0," ",TIMEVALUE(LEFT(E13,2)&amp;":"&amp;MID(E13,3,2)&amp;":"&amp;RIGHT(E13,2)))</f>
        <v xml:space="preserve"> </v>
      </c>
      <c r="G13" s="393"/>
      <c r="H13" s="389" t="str">
        <f>IF(G13=0," ",TIMEVALUE(LEFT(G13,2)&amp;":"&amp;MID(G13,3,2)&amp;":"&amp;RIGHT(G13,2)))</f>
        <v xml:space="preserve"> </v>
      </c>
      <c r="I13" s="393"/>
      <c r="J13" s="389" t="str">
        <f>IF(I13=0," ",TIMEVALUE(LEFT(I13,2)&amp;":"&amp;MID(I13,3,2)&amp;":"&amp;RIGHT(I13,2)))</f>
        <v xml:space="preserve"> </v>
      </c>
      <c r="K13" s="393"/>
      <c r="L13" s="389" t="str">
        <f>IF(K13=0," ",TIMEVALUE(LEFT(K13,2)&amp;":"&amp;MID(K13,3,2)&amp;":"&amp;RIGHT(K13,2)))</f>
        <v xml:space="preserve"> </v>
      </c>
      <c r="M13" s="337" t="s">
        <v>15</v>
      </c>
    </row>
    <row r="14" spans="1:17" ht="49.9" customHeight="1">
      <c r="B14" s="414" t="s">
        <v>17</v>
      </c>
      <c r="C14" s="132" t="s">
        <v>839</v>
      </c>
      <c r="D14" s="389">
        <f t="shared" ref="D14:D17" si="13">IF(C14=0," ",TIMEVALUE(LEFT(C14,2)&amp;":"&amp;MID(C14,3,2)&amp;":"&amp;RIGHT(C14,2)))</f>
        <v>0.46609953703703705</v>
      </c>
      <c r="E14" s="390"/>
      <c r="F14" s="389" t="str">
        <f t="shared" ref="F14:F17" si="14">IF(E14=0," ",TIMEVALUE(LEFT(E14,2)&amp;":"&amp;MID(E14,3,2)&amp;":"&amp;RIGHT(E14,2)))</f>
        <v xml:space="preserve"> </v>
      </c>
      <c r="G14" s="390"/>
      <c r="H14" s="389" t="str">
        <f t="shared" ref="H14:H17" si="15">IF(G14=0," ",TIMEVALUE(LEFT(G14,2)&amp;":"&amp;MID(G14,3,2)&amp;":"&amp;RIGHT(G14,2)))</f>
        <v xml:space="preserve"> </v>
      </c>
      <c r="I14" s="390"/>
      <c r="J14" s="389" t="str">
        <f t="shared" ref="J14:J17" si="16">IF(I14=0," ",TIMEVALUE(LEFT(I14,2)&amp;":"&amp;MID(I14,3,2)&amp;":"&amp;RIGHT(I14,2)))</f>
        <v xml:space="preserve"> </v>
      </c>
      <c r="K14" s="390"/>
      <c r="L14" s="389" t="str">
        <f t="shared" ref="L14:L17" si="17">IF(K14=0," ",TIMEVALUE(LEFT(K14,2)&amp;":"&amp;MID(K14,3,2)&amp;":"&amp;RIGHT(K14,2)))</f>
        <v xml:space="preserve"> </v>
      </c>
      <c r="M14" s="337"/>
      <c r="Q14" s="247"/>
    </row>
    <row r="15" spans="1:17" ht="49.9" customHeight="1">
      <c r="B15" s="414" t="s">
        <v>18</v>
      </c>
      <c r="C15" s="132" t="s">
        <v>1023</v>
      </c>
      <c r="D15" s="389">
        <f t="shared" si="13"/>
        <v>0.47104166666666664</v>
      </c>
      <c r="E15" s="390"/>
      <c r="F15" s="389" t="str">
        <f t="shared" si="14"/>
        <v xml:space="preserve"> </v>
      </c>
      <c r="G15" s="390"/>
      <c r="H15" s="389" t="str">
        <f t="shared" si="15"/>
        <v xml:space="preserve"> </v>
      </c>
      <c r="I15" s="390"/>
      <c r="J15" s="389" t="str">
        <f t="shared" si="16"/>
        <v xml:space="preserve"> </v>
      </c>
      <c r="K15" s="390"/>
      <c r="L15" s="389" t="str">
        <f t="shared" si="17"/>
        <v xml:space="preserve"> </v>
      </c>
      <c r="M15" s="337"/>
    </row>
    <row r="16" spans="1:17" ht="49.9" customHeight="1">
      <c r="B16" s="415" t="s">
        <v>13</v>
      </c>
      <c r="C16" s="133"/>
      <c r="D16" s="439" t="str">
        <f>IF(C17=0," ",$L$2)</f>
        <v>R</v>
      </c>
      <c r="E16" s="439"/>
      <c r="F16" s="439" t="str">
        <f t="shared" ref="F16" si="18">IF(E17=0," ",$L$2)</f>
        <v xml:space="preserve"> </v>
      </c>
      <c r="G16" s="439"/>
      <c r="H16" s="439" t="str">
        <f t="shared" ref="H16" si="19">IF(G17=0," ",$L$2)</f>
        <v xml:space="preserve"> </v>
      </c>
      <c r="I16" s="439"/>
      <c r="J16" s="439" t="str">
        <f t="shared" ref="J16" si="20">IF(I17=0," ",$L$2)</f>
        <v xml:space="preserve"> </v>
      </c>
      <c r="K16" s="439"/>
      <c r="L16" s="439" t="str">
        <f t="shared" ref="L16" si="21">IF(K17=0," ",$L$2)</f>
        <v xml:space="preserve"> </v>
      </c>
      <c r="M16" s="337"/>
    </row>
    <row r="17" spans="1:13" ht="49.9" customHeight="1">
      <c r="B17" s="414" t="s">
        <v>19</v>
      </c>
      <c r="C17" s="132" t="s">
        <v>916</v>
      </c>
      <c r="D17" s="389">
        <f t="shared" si="13"/>
        <v>0.47880787037037037</v>
      </c>
      <c r="E17" s="390"/>
      <c r="F17" s="389" t="str">
        <f t="shared" si="14"/>
        <v xml:space="preserve"> </v>
      </c>
      <c r="G17" s="390"/>
      <c r="H17" s="389" t="str">
        <f t="shared" si="15"/>
        <v xml:space="preserve"> </v>
      </c>
      <c r="I17" s="390"/>
      <c r="J17" s="389" t="str">
        <f t="shared" si="16"/>
        <v xml:space="preserve"> </v>
      </c>
      <c r="K17" s="390"/>
      <c r="L17" s="389" t="str">
        <f t="shared" si="17"/>
        <v xml:space="preserve"> </v>
      </c>
      <c r="M17" s="337"/>
    </row>
    <row r="18" spans="1:13" ht="49.9" customHeight="1">
      <c r="B18" s="341"/>
      <c r="C18" s="277"/>
      <c r="D18" s="394"/>
      <c r="E18" s="395"/>
      <c r="F18" s="394"/>
      <c r="G18" s="395"/>
      <c r="H18" s="394"/>
      <c r="I18" s="395"/>
      <c r="J18" s="394"/>
      <c r="K18" s="395"/>
      <c r="L18" s="394"/>
      <c r="M18" s="342"/>
    </row>
    <row r="19" spans="1:13" ht="49.9" customHeight="1">
      <c r="B19" s="29" t="s">
        <v>21</v>
      </c>
      <c r="C19" s="115"/>
      <c r="D19" s="386"/>
      <c r="E19" s="392"/>
      <c r="F19" s="386"/>
      <c r="G19" s="392"/>
      <c r="H19" s="386"/>
      <c r="I19" s="392"/>
      <c r="J19" s="386"/>
      <c r="K19" s="392"/>
      <c r="L19" s="396"/>
      <c r="M19" s="28"/>
    </row>
    <row r="20" spans="1:13" ht="49.9" customHeight="1">
      <c r="A20" t="s">
        <v>911</v>
      </c>
      <c r="B20" s="29"/>
      <c r="C20" s="115"/>
      <c r="D20" s="386"/>
      <c r="E20" s="392"/>
      <c r="F20" s="386"/>
      <c r="G20" s="392"/>
      <c r="H20" s="386"/>
      <c r="I20" s="392"/>
      <c r="J20" s="386"/>
      <c r="K20" s="392"/>
      <c r="L20" s="396"/>
      <c r="M20" s="28"/>
    </row>
    <row r="21" spans="1:13" ht="49.9" customHeight="1">
      <c r="B21" s="430">
        <v>100</v>
      </c>
      <c r="C21" s="116"/>
      <c r="D21" s="384">
        <v>30</v>
      </c>
      <c r="E21" s="384"/>
      <c r="F21" s="384"/>
      <c r="G21" s="384"/>
      <c r="H21" s="384"/>
      <c r="I21" s="384"/>
      <c r="J21" s="384"/>
      <c r="K21" s="384"/>
      <c r="L21" s="384"/>
      <c r="M21" s="28"/>
    </row>
    <row r="22" spans="1:13" ht="49.9" customHeight="1">
      <c r="B22" s="430">
        <v>101</v>
      </c>
      <c r="C22" s="116"/>
      <c r="D22" s="384">
        <v>25</v>
      </c>
      <c r="E22" s="385"/>
      <c r="F22" s="384"/>
      <c r="G22" s="385"/>
      <c r="H22" s="384"/>
      <c r="I22" s="385"/>
      <c r="J22" s="384"/>
      <c r="K22" s="385"/>
      <c r="L22" s="384"/>
      <c r="M22" s="28"/>
    </row>
    <row r="23" spans="1:13" ht="49.9" customHeight="1">
      <c r="B23" s="430">
        <v>200</v>
      </c>
      <c r="C23" s="116"/>
      <c r="D23" s="384">
        <v>45</v>
      </c>
      <c r="E23" s="385"/>
      <c r="F23" s="384"/>
      <c r="G23" s="385"/>
      <c r="H23" s="384"/>
      <c r="I23" s="385"/>
      <c r="J23" s="384"/>
      <c r="K23" s="385"/>
      <c r="L23" s="384"/>
      <c r="M23" s="28"/>
    </row>
    <row r="24" spans="1:13" ht="49.9" customHeight="1">
      <c r="B24" s="430">
        <v>201</v>
      </c>
      <c r="C24" s="116"/>
      <c r="D24" s="384" t="s">
        <v>1024</v>
      </c>
      <c r="E24" s="385"/>
      <c r="F24" s="384"/>
      <c r="G24" s="385"/>
      <c r="H24" s="384"/>
      <c r="I24" s="385"/>
      <c r="J24" s="384"/>
      <c r="K24" s="385"/>
      <c r="L24" s="384"/>
      <c r="M24" s="28"/>
    </row>
    <row r="25" spans="1:13" ht="49.9" customHeight="1">
      <c r="B25" s="430">
        <v>308</v>
      </c>
      <c r="C25" s="116"/>
      <c r="D25" s="384">
        <v>3</v>
      </c>
      <c r="E25" s="385"/>
      <c r="F25" s="384"/>
      <c r="G25" s="385"/>
      <c r="H25" s="384"/>
      <c r="I25" s="385"/>
      <c r="J25" s="384"/>
      <c r="K25" s="385"/>
      <c r="L25" s="384"/>
      <c r="M25" s="28"/>
    </row>
    <row r="26" spans="1:13" ht="49.9" customHeight="1">
      <c r="B26" s="431" t="s">
        <v>24</v>
      </c>
      <c r="C26" s="117"/>
      <c r="D26" s="384"/>
      <c r="E26" s="385"/>
      <c r="F26" s="384" t="str">
        <f>IF(F8=0," ","0")</f>
        <v xml:space="preserve"> </v>
      </c>
      <c r="G26" s="385"/>
      <c r="H26" s="384" t="str">
        <f>IF(H8=0," ","0")</f>
        <v xml:space="preserve"> </v>
      </c>
      <c r="I26" s="385"/>
      <c r="J26" s="384" t="str">
        <f>IF(J8=0," ","0")</f>
        <v xml:space="preserve"> </v>
      </c>
      <c r="K26" s="385"/>
      <c r="L26" s="384" t="str">
        <f>IF(L8=0," ","0")</f>
        <v xml:space="preserve"> </v>
      </c>
      <c r="M26" s="28"/>
    </row>
    <row r="27" spans="1:13" ht="49.9" customHeight="1" thickBot="1">
      <c r="B27" s="432" t="s">
        <v>25</v>
      </c>
      <c r="C27" s="118"/>
      <c r="D27" s="384"/>
      <c r="E27" s="385"/>
      <c r="F27" s="384" t="str">
        <f>IF(F8=0," ","0")</f>
        <v xml:space="preserve"> </v>
      </c>
      <c r="G27" s="385"/>
      <c r="H27" s="384" t="str">
        <f>IF(H8=0," ","0")</f>
        <v xml:space="preserve"> </v>
      </c>
      <c r="I27" s="385"/>
      <c r="J27" s="384" t="str">
        <f>IF(J8=0," ","0")</f>
        <v xml:space="preserve"> </v>
      </c>
      <c r="K27" s="385"/>
      <c r="L27" s="384" t="str">
        <f>IF(L8=0," ","0")</f>
        <v xml:space="preserve"> </v>
      </c>
      <c r="M27" s="28"/>
    </row>
    <row r="28" spans="1:13" ht="49.9" customHeight="1" thickTop="1" thickBot="1">
      <c r="B28" s="433" t="s">
        <v>923</v>
      </c>
      <c r="C28" s="119"/>
      <c r="D28" s="397">
        <f>SUM(D21:D27)</f>
        <v>103</v>
      </c>
      <c r="E28" s="398"/>
      <c r="F28" s="397">
        <f>SUM(F21:F27)</f>
        <v>0</v>
      </c>
      <c r="G28" s="398"/>
      <c r="H28" s="397">
        <f>SUM(H21:H27)</f>
        <v>0</v>
      </c>
      <c r="I28" s="398"/>
      <c r="J28" s="397">
        <f>SUM(J21:J27)</f>
        <v>0</v>
      </c>
      <c r="K28" s="399"/>
      <c r="L28" s="400">
        <f>SUM(L21:L27)</f>
        <v>0</v>
      </c>
      <c r="M28" s="28"/>
    </row>
    <row r="29" spans="1:13" ht="49.9" customHeight="1" thickTop="1" thickBot="1">
      <c r="B29" s="433" t="s">
        <v>924</v>
      </c>
      <c r="C29" s="119"/>
      <c r="D29" s="397">
        <f>D28</f>
        <v>103</v>
      </c>
      <c r="E29" s="398"/>
      <c r="F29" s="397">
        <f>D29+F28</f>
        <v>103</v>
      </c>
      <c r="G29" s="398"/>
      <c r="H29" s="397">
        <f>F29+H28</f>
        <v>103</v>
      </c>
      <c r="I29" s="398"/>
      <c r="J29" s="397">
        <f>J28+H29</f>
        <v>103</v>
      </c>
      <c r="K29" s="399"/>
      <c r="L29" s="400">
        <f>L28+J29</f>
        <v>103</v>
      </c>
      <c r="M29" s="130"/>
    </row>
    <row r="30" spans="1:13" ht="49.9" customHeight="1" thickTop="1" thickBot="1">
      <c r="B30" s="434" t="s">
        <v>925</v>
      </c>
      <c r="C30" s="120"/>
      <c r="D30" s="401"/>
      <c r="E30" s="402"/>
      <c r="F30" s="401"/>
      <c r="G30" s="398"/>
      <c r="H30" s="401"/>
      <c r="I30" s="402"/>
      <c r="J30" s="401"/>
      <c r="K30" s="403"/>
      <c r="L30" s="404"/>
      <c r="M30" s="28"/>
    </row>
    <row r="31" spans="1:13" ht="49.9" customHeight="1" thickTop="1" thickBot="1">
      <c r="B31" s="434" t="s">
        <v>926</v>
      </c>
      <c r="C31" s="120"/>
      <c r="D31" s="401"/>
      <c r="E31" s="402"/>
      <c r="F31" s="401"/>
      <c r="G31" s="402"/>
      <c r="H31" s="401"/>
      <c r="I31" s="402"/>
      <c r="J31" s="401"/>
      <c r="K31" s="403"/>
      <c r="L31" s="404"/>
      <c r="M31" s="131" t="s">
        <v>679</v>
      </c>
    </row>
    <row r="32" spans="1:13" ht="49.9" customHeight="1" thickTop="1">
      <c r="B32" s="48"/>
      <c r="J32" s="14"/>
      <c r="K32" s="2" t="s">
        <v>30</v>
      </c>
      <c r="M32" s="28" t="s">
        <v>486</v>
      </c>
    </row>
    <row r="33" spans="2:13" ht="49.9" customHeight="1">
      <c r="B33" s="48"/>
      <c r="J33" s="49" t="s">
        <v>31</v>
      </c>
      <c r="M33" s="28"/>
    </row>
    <row r="34" spans="2:13" ht="49.9" customHeight="1">
      <c r="B34" s="417" t="s">
        <v>32</v>
      </c>
      <c r="C34" s="121"/>
      <c r="D34" t="s">
        <v>33</v>
      </c>
      <c r="M34" s="28"/>
    </row>
    <row r="35" spans="2:13" ht="49.9" customHeight="1">
      <c r="B35" s="435" t="s">
        <v>34</v>
      </c>
      <c r="C35" s="122"/>
      <c r="D35" s="405" t="s">
        <v>68</v>
      </c>
      <c r="E35" s="406"/>
      <c r="F35" s="405"/>
      <c r="G35" s="406"/>
      <c r="H35" s="405"/>
      <c r="I35" s="406"/>
      <c r="J35" s="405"/>
      <c r="K35" s="406"/>
      <c r="L35" s="405"/>
      <c r="M35" s="28"/>
    </row>
    <row r="36" spans="2:13" ht="49.9" customHeight="1">
      <c r="B36" s="435" t="s">
        <v>35</v>
      </c>
      <c r="C36" s="122"/>
      <c r="D36" s="405" t="s">
        <v>61</v>
      </c>
      <c r="E36" s="406"/>
      <c r="F36" s="405"/>
      <c r="G36" s="406"/>
      <c r="H36" s="405"/>
      <c r="I36" s="406"/>
      <c r="J36" s="405"/>
      <c r="K36" s="406"/>
      <c r="L36" s="405"/>
      <c r="M36" s="53"/>
    </row>
    <row r="37" spans="2:13" ht="49.9" customHeight="1">
      <c r="B37" s="435" t="s">
        <v>36</v>
      </c>
      <c r="C37" s="122"/>
      <c r="D37" s="405"/>
      <c r="E37" s="406"/>
      <c r="F37" s="405"/>
      <c r="G37" s="406"/>
      <c r="H37" s="405"/>
      <c r="I37" s="406"/>
      <c r="J37" s="405"/>
      <c r="K37" s="406"/>
      <c r="L37" s="405"/>
      <c r="M37" s="53"/>
    </row>
    <row r="38" spans="2:13" ht="49.9" customHeight="1">
      <c r="B38" s="435"/>
      <c r="C38" s="122"/>
      <c r="D38" s="405"/>
      <c r="E38" s="406"/>
      <c r="F38" s="407"/>
      <c r="G38" s="408"/>
      <c r="H38" s="405"/>
      <c r="I38" s="406"/>
      <c r="J38" s="405"/>
      <c r="K38" s="406"/>
      <c r="L38" s="405"/>
      <c r="M38" s="53"/>
    </row>
    <row r="39" spans="2:13" ht="49.9" customHeight="1">
      <c r="B39" s="435" t="s">
        <v>37</v>
      </c>
      <c r="C39" s="122"/>
      <c r="D39" s="405" t="s">
        <v>57</v>
      </c>
      <c r="E39" s="406"/>
      <c r="F39" s="405"/>
      <c r="G39" s="406"/>
      <c r="H39" s="405"/>
      <c r="I39" s="406"/>
      <c r="J39" s="405"/>
      <c r="K39" s="406"/>
      <c r="L39" s="405"/>
      <c r="M39" s="53"/>
    </row>
    <row r="40" spans="2:13" ht="49.9" customHeight="1">
      <c r="B40" s="435" t="s">
        <v>38</v>
      </c>
      <c r="C40" s="122"/>
      <c r="D40" s="405" t="s">
        <v>71</v>
      </c>
      <c r="E40" s="406"/>
      <c r="F40" s="405"/>
      <c r="G40" s="406"/>
      <c r="H40" s="405"/>
      <c r="I40" s="406"/>
      <c r="J40" s="405"/>
      <c r="K40" s="406"/>
      <c r="L40" s="405"/>
      <c r="M40" s="53"/>
    </row>
    <row r="41" spans="2:13" ht="49.9" customHeight="1">
      <c r="B41" s="435" t="s">
        <v>39</v>
      </c>
      <c r="C41" s="122"/>
      <c r="D41" s="405" t="s">
        <v>60</v>
      </c>
      <c r="E41" s="406"/>
      <c r="F41" s="405"/>
      <c r="G41" s="406"/>
      <c r="H41" s="405"/>
      <c r="I41" s="406"/>
      <c r="J41" s="405"/>
      <c r="K41" s="406"/>
      <c r="L41" s="405"/>
      <c r="M41" s="53"/>
    </row>
    <row r="42" spans="2:13" ht="49.9" customHeight="1">
      <c r="B42" s="436" t="s">
        <v>40</v>
      </c>
      <c r="C42" s="123"/>
      <c r="D42" s="34"/>
      <c r="E42" s="259"/>
      <c r="H42" s="34"/>
      <c r="I42" s="259"/>
      <c r="J42" s="34"/>
      <c r="K42" s="259"/>
      <c r="L42" s="34"/>
      <c r="M42" s="53"/>
    </row>
    <row r="43" spans="2:13" ht="49.9" customHeight="1">
      <c r="B43" s="48"/>
      <c r="D43" s="34"/>
      <c r="E43" s="259"/>
      <c r="F43" s="34"/>
      <c r="G43" s="259"/>
      <c r="H43" s="34"/>
      <c r="I43" s="259"/>
      <c r="J43" s="34"/>
      <c r="K43" s="259"/>
      <c r="L43" s="34"/>
      <c r="M43" s="53"/>
    </row>
    <row r="44" spans="2:13" ht="49.9" customHeight="1">
      <c r="B44" s="419" t="s">
        <v>41</v>
      </c>
      <c r="C44" s="121"/>
      <c r="D44" s="55"/>
      <c r="E44" s="260"/>
      <c r="F44" s="34"/>
      <c r="G44" s="259"/>
      <c r="H44" s="34"/>
      <c r="I44" s="259"/>
      <c r="J44" s="428" t="s">
        <v>42</v>
      </c>
      <c r="K44" s="260"/>
      <c r="L44" s="34"/>
      <c r="M44" s="53"/>
    </row>
    <row r="45" spans="2:13" ht="49.9" customHeight="1">
      <c r="B45" s="419" t="s">
        <v>43</v>
      </c>
      <c r="C45" s="124"/>
      <c r="D45" s="425"/>
      <c r="E45" s="426"/>
      <c r="F45" s="427" t="s">
        <v>44</v>
      </c>
      <c r="G45" s="259"/>
      <c r="H45" s="34">
        <f>M30*8</f>
        <v>0</v>
      </c>
      <c r="I45" s="259"/>
      <c r="J45" s="429" t="s">
        <v>45</v>
      </c>
      <c r="M45" s="53"/>
    </row>
    <row r="46" spans="2:13" ht="49.9" customHeight="1">
      <c r="B46" s="419" t="s">
        <v>46</v>
      </c>
      <c r="C46" s="124"/>
      <c r="D46" s="425" t="s">
        <v>47</v>
      </c>
      <c r="E46" s="426"/>
      <c r="F46" s="427" t="s">
        <v>44</v>
      </c>
      <c r="G46" s="259"/>
      <c r="H46" s="34">
        <f>F47*8</f>
        <v>0</v>
      </c>
      <c r="I46" s="259"/>
      <c r="J46" s="429" t="s">
        <v>48</v>
      </c>
      <c r="M46" s="53"/>
    </row>
    <row r="47" spans="2:13" ht="49.9" customHeight="1">
      <c r="B47" s="420" t="s">
        <v>49</v>
      </c>
      <c r="D47" s="34"/>
      <c r="E47" s="259"/>
      <c r="F47" s="58"/>
      <c r="G47" s="268"/>
      <c r="H47" s="34"/>
      <c r="I47" s="259"/>
      <c r="J47" s="34"/>
      <c r="K47" s="259"/>
      <c r="L47" s="34"/>
      <c r="M47" s="53"/>
    </row>
    <row r="48" spans="2:13" ht="49.9" customHeight="1">
      <c r="B48" s="420"/>
      <c r="D48" s="55"/>
      <c r="E48" s="260"/>
      <c r="F48" s="34"/>
      <c r="G48" s="259"/>
      <c r="H48" s="34"/>
      <c r="I48" s="259"/>
      <c r="J48" s="34"/>
      <c r="K48" s="259"/>
      <c r="L48" s="34"/>
      <c r="M48" s="53"/>
    </row>
    <row r="49" spans="2:13" ht="49.9" customHeight="1" thickBot="1">
      <c r="B49" s="421" t="s">
        <v>50</v>
      </c>
      <c r="C49" s="125"/>
      <c r="D49" s="60"/>
      <c r="E49" s="261"/>
      <c r="F49" s="34"/>
      <c r="G49" s="259"/>
      <c r="H49" s="60"/>
      <c r="I49" s="261"/>
      <c r="J49" s="60"/>
      <c r="K49" s="261"/>
      <c r="L49" s="60"/>
      <c r="M49" s="53"/>
    </row>
    <row r="50" spans="2:13" ht="49.9" customHeight="1" thickBot="1">
      <c r="B50" s="422" t="s">
        <v>921</v>
      </c>
      <c r="C50" s="124"/>
      <c r="D50" s="409" t="s">
        <v>134</v>
      </c>
      <c r="E50" s="410"/>
      <c r="F50" s="409"/>
      <c r="G50" s="410"/>
      <c r="H50" s="409"/>
      <c r="I50" s="410"/>
      <c r="J50" s="409"/>
      <c r="K50" s="410"/>
      <c r="L50" s="409"/>
      <c r="M50" s="53"/>
    </row>
    <row r="51" spans="2:13" ht="49.9" customHeight="1" thickBot="1">
      <c r="B51" s="422" t="s">
        <v>922</v>
      </c>
      <c r="C51" s="124"/>
      <c r="D51" s="409">
        <v>70</v>
      </c>
      <c r="E51" s="410"/>
      <c r="F51" s="409"/>
      <c r="G51" s="410"/>
      <c r="H51" s="409"/>
      <c r="I51" s="410"/>
      <c r="J51" s="409"/>
      <c r="K51" s="410"/>
      <c r="L51" s="409"/>
      <c r="M51" s="53"/>
    </row>
    <row r="52" spans="2:13" ht="49.9" customHeight="1">
      <c r="B52" s="423" t="s">
        <v>53</v>
      </c>
      <c r="C52" s="126"/>
      <c r="D52" s="34"/>
      <c r="E52" s="259"/>
      <c r="J52" s="34"/>
      <c r="K52" s="259"/>
      <c r="L52" s="34"/>
      <c r="M52" s="53"/>
    </row>
    <row r="53" spans="2:13" ht="49.9" customHeight="1">
      <c r="B53" s="420" t="s">
        <v>54</v>
      </c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49.9" customHeight="1">
      <c r="B54" s="420"/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 ht="49.9" customHeight="1" thickBot="1">
      <c r="B55" s="424"/>
      <c r="C55" s="68"/>
      <c r="D55" s="68"/>
      <c r="E55" s="264"/>
      <c r="F55" s="68"/>
      <c r="G55" s="264"/>
      <c r="H55" s="68"/>
      <c r="I55" s="264"/>
      <c r="J55" s="68"/>
      <c r="K55" s="264"/>
      <c r="L55" s="68"/>
      <c r="M55" s="98"/>
    </row>
    <row r="56" spans="2:13" ht="15.75" thickTop="1"/>
  </sheetData>
  <mergeCells count="2">
    <mergeCell ref="B1:M1"/>
    <mergeCell ref="H2:J2"/>
  </mergeCells>
  <dataValidations count="8">
    <dataValidation type="list" errorStyle="information" operator="equal" allowBlank="1" showErrorMessage="1" sqref="D35:L35" xr:uid="{00000000-0002-0000-1500-000000000000}">
      <formula1>"Ted Dunn,Richard Gray,Billy Rueckert, Victor Varney"</formula1>
    </dataValidation>
    <dataValidation type="list" errorStyle="information" operator="equal" allowBlank="1" showErrorMessage="1" sqref="D39:L39" xr:uid="{00000000-0002-0000-1500-000001000000}">
      <formula1>"Chris R Boli,Jay Horn, Nathan DeWitt"</formula1>
    </dataValidation>
    <dataValidation type="list" errorStyle="information" operator="equal" allowBlank="1" showErrorMessage="1" sqref="D40:L40" xr:uid="{00000000-0002-0000-1500-000002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41:L41" xr:uid="{00000000-0002-0000-1500-000003000000}">
      <formula1>"Dennis Winchell, Art Kotz, Harold BoettcherArt Kotz, Rob Grau,Joe Mills,John Morck,Brandt Wilkus,Chris Tilley,Charles Stirewalt,Victor Varney,Nick Conner,Richard Gray,John Tredway,Donald Marshall"</formula1>
    </dataValidation>
    <dataValidation errorStyle="information" allowBlank="1" showInputMessage="1" showErrorMessage="1" sqref="D42:E42" xr:uid="{00000000-0002-0000-1500-000004000000}"/>
    <dataValidation type="list" errorStyle="information" operator="equal" allowBlank="1" showErrorMessage="1" sqref="D37:L37" xr:uid="{00000000-0002-0000-1500-000005000000}">
      <formula1>"Donald Marshall,Charles Stirewalt,Chris Tilley,John Tredway,Victor Varney"</formula1>
    </dataValidation>
    <dataValidation type="list" errorStyle="information" operator="equal" allowBlank="1" showErrorMessage="1" sqref="D36:L36" xr:uid="{00000000-0002-0000-1500-000006000000}">
      <formula1>"Harold Boettcher,Gene Ezzell,Rob Grau,Roger Koss,Gray Lackey,Michael S MacLean,Joe Mills,John F Morck,Ray Albers"</formula1>
    </dataValidation>
    <dataValidation type="list" errorStyle="warning" operator="equal" allowBlank="1" showErrorMessage="1" sqref="D8:L8" xr:uid="{00000000-0002-0000-1500-000007000000}">
      <formula1>"17,,399,671,1686,1640"</formula1>
    </dataValidation>
  </dataValidations>
  <pageMargins left="0.7" right="0.7" top="0.75" bottom="0.75" header="0.3" footer="0.3"/>
  <pageSetup scale="24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Check Names" prompt="_x000a__x000a_" xr:uid="{F4A19834-64CC-47E7-B811-99EAD62CF08E}">
          <x14:formula1>
            <xm:f>DATA_Lists!$X$4:$X$219</xm:f>
          </x14:formula1>
          <xm:sqref>M32</xm:sqref>
        </x14:dataValidation>
      </x14:dataValidation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Q56"/>
  <sheetViews>
    <sheetView workbookViewId="0"/>
  </sheetViews>
  <sheetFormatPr defaultRowHeight="15"/>
  <cols>
    <col min="1" max="1" width="3.28515625" customWidth="1"/>
    <col min="2" max="2" width="50.7109375" customWidth="1"/>
    <col min="3" max="3" width="2.28515625" customWidth="1"/>
    <col min="4" max="4" width="50.7109375" customWidth="1"/>
    <col min="5" max="5" width="2.140625" style="14" customWidth="1"/>
    <col min="6" max="6" width="50.7109375" customWidth="1"/>
    <col min="7" max="7" width="2.140625" style="14" customWidth="1"/>
    <col min="8" max="8" width="50.7109375" customWidth="1"/>
    <col min="9" max="9" width="1.7109375" style="14" customWidth="1"/>
    <col min="10" max="10" width="50.7109375" customWidth="1"/>
    <col min="11" max="11" width="2.140625" style="14" customWidth="1"/>
    <col min="12" max="12" width="50.7109375" customWidth="1"/>
    <col min="13" max="13" width="20.7109375" customWidth="1"/>
    <col min="14" max="14" width="1.5703125" customWidth="1"/>
    <col min="15" max="15" width="23.28515625" customWidth="1"/>
    <col min="16" max="1030" width="11.7109375" customWidth="1"/>
  </cols>
  <sheetData>
    <row r="1" spans="1:17" ht="55.9" customHeight="1" thickTop="1">
      <c r="B1" s="501" t="s">
        <v>3</v>
      </c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</row>
    <row r="2" spans="1:17" ht="49.9" customHeight="1">
      <c r="B2" s="411" t="s">
        <v>4</v>
      </c>
      <c r="C2" s="110"/>
      <c r="D2" s="239"/>
      <c r="E2" s="250"/>
      <c r="F2" s="6" t="s">
        <v>5</v>
      </c>
      <c r="G2" s="265"/>
      <c r="H2" s="502">
        <v>45149</v>
      </c>
      <c r="I2" s="502"/>
      <c r="J2" s="502"/>
      <c r="K2" s="271"/>
      <c r="L2" s="99" t="s">
        <v>7</v>
      </c>
      <c r="M2" s="8" t="s">
        <v>6</v>
      </c>
    </row>
    <row r="3" spans="1:17" ht="49.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438">
        <f>IF(H2="","",INDEX('2023_Trains'!B7:D59,MATCH(H2,'2023_Trains'!C7:C59,0),1))</f>
        <v>31</v>
      </c>
    </row>
    <row r="4" spans="1:17" ht="49.9" customHeight="1">
      <c r="B4" s="5"/>
      <c r="C4" s="110"/>
      <c r="D4" s="437"/>
      <c r="E4" s="251"/>
      <c r="F4" s="102"/>
      <c r="G4" s="266"/>
      <c r="H4" s="396">
        <f>IF(H2=0," ",VLOOKUP(H2,'2023_Trains'!C9:N62,11,))</f>
        <v>5085</v>
      </c>
      <c r="I4" s="270"/>
      <c r="J4" s="246"/>
      <c r="K4" s="273"/>
      <c r="L4" s="35"/>
      <c r="M4" s="108"/>
    </row>
    <row r="5" spans="1:17" ht="49.9" customHeight="1">
      <c r="B5" s="412" t="s">
        <v>917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49.9" customHeight="1">
      <c r="A6" s="14"/>
      <c r="B6" s="413" t="s">
        <v>918</v>
      </c>
      <c r="C6" s="112"/>
      <c r="D6" s="381" t="str">
        <f>IF($H$2=0," ",IF(VLOOKUP($H$2,'2023_Trains'!$C$7:$N$63,4)=0," ",VLOOKUP($H$2,'2023_Trains'!$C$7:$N$63,4,FALSE)))</f>
        <v>10:30 am</v>
      </c>
      <c r="E6" s="382"/>
      <c r="F6" s="381" t="str">
        <f>IF($H$2=0," ",IF(VLOOKUP($H$2,'2023_Trains'!$C$7:$N$63,5)=0," ",VLOOKUP($H$2,'2023_Trains'!$C$7:$N$63,5,FALSE)))</f>
        <v xml:space="preserve"> </v>
      </c>
      <c r="G6" s="382"/>
      <c r="H6" s="381" t="str">
        <f>IF($H$2=0," ",IF(VLOOKUP($H$2,'2023_Trains'!$C$7:$N$63,6)=0," ",VLOOKUP($H$2,'2023_Trains'!$C$7:$N$63,6,FALSE)))</f>
        <v xml:space="preserve"> </v>
      </c>
      <c r="I6" s="382"/>
      <c r="J6" s="381" t="str">
        <f>IF($H$2=0," ",IF(VLOOKUP($H$2,'2023_Trains'!$C$7:$N$63,7)=0," ",VLOOKUP($H$2,'2023_Trains'!$C$7:$N$63,7,FALSE)))</f>
        <v xml:space="preserve"> </v>
      </c>
      <c r="K6" s="382"/>
      <c r="L6" s="381" t="str">
        <f>IF($H$2=0," ",IF(VLOOKUP($H$2,'2023_Trains'!$C$7:$N$63,8)=0," ",VLOOKUP($H$2,'2023_Trains'!$C$7:$N$63,8,FALSE)))</f>
        <v xml:space="preserve"> </v>
      </c>
      <c r="M6" s="26"/>
      <c r="N6" s="14"/>
    </row>
    <row r="7" spans="1:17" ht="49.9" customHeight="1">
      <c r="A7" s="14"/>
      <c r="B7" s="18" t="s">
        <v>919</v>
      </c>
      <c r="C7" s="113"/>
      <c r="D7" s="383">
        <f>IF(D6=" "," ",VALUE(D6))</f>
        <v>0.4375</v>
      </c>
      <c r="E7" s="382"/>
      <c r="F7" s="383" t="str">
        <f>IF(F6=" "," ",VALUE(F6))</f>
        <v xml:space="preserve"> </v>
      </c>
      <c r="G7" s="382"/>
      <c r="H7" s="383" t="str">
        <f t="shared" ref="H7:L7" si="0">IF(H6=" "," ",VALUE(H6))</f>
        <v xml:space="preserve"> </v>
      </c>
      <c r="I7" s="382"/>
      <c r="J7" s="383" t="str">
        <f t="shared" si="0"/>
        <v xml:space="preserve"> </v>
      </c>
      <c r="K7" s="382"/>
      <c r="L7" s="383" t="str">
        <f t="shared" si="0"/>
        <v xml:space="preserve"> </v>
      </c>
      <c r="M7" s="330"/>
      <c r="N7" s="14"/>
      <c r="O7" s="282"/>
    </row>
    <row r="8" spans="1:17" ht="49.9" customHeight="1">
      <c r="B8" s="18" t="s">
        <v>920</v>
      </c>
      <c r="C8" s="113"/>
      <c r="D8" s="384">
        <v>671</v>
      </c>
      <c r="E8" s="385"/>
      <c r="F8" s="384"/>
      <c r="G8" s="385"/>
      <c r="H8" s="384"/>
      <c r="I8" s="385"/>
      <c r="J8" s="384"/>
      <c r="K8" s="385"/>
      <c r="L8" s="384"/>
      <c r="M8" s="20"/>
    </row>
    <row r="9" spans="1:17" ht="49.9" customHeight="1">
      <c r="B9" s="23"/>
      <c r="C9" s="114"/>
      <c r="D9" s="386"/>
      <c r="E9" s="387"/>
      <c r="F9" s="388"/>
      <c r="G9" s="387"/>
      <c r="H9" s="388"/>
      <c r="I9" s="387"/>
      <c r="J9" s="388"/>
      <c r="K9" s="387"/>
      <c r="L9" s="388"/>
      <c r="M9" s="20"/>
    </row>
    <row r="10" spans="1:17" ht="49.9" customHeight="1">
      <c r="B10" s="414" t="s">
        <v>12</v>
      </c>
      <c r="C10" s="132" t="s">
        <v>829</v>
      </c>
      <c r="D10" s="389">
        <f t="shared" ref="D10:F12" si="1">IF(C10=0," ",TIMEVALUE(LEFT(C10,2)&amp;":"&amp;MID(C10,3,2)&amp;":"&amp;RIGHT(C10,2)))</f>
        <v>0.43714120370370368</v>
      </c>
      <c r="E10" s="390"/>
      <c r="F10" s="389" t="str">
        <f t="shared" si="1"/>
        <v xml:space="preserve"> </v>
      </c>
      <c r="G10" s="390"/>
      <c r="H10" s="389" t="str">
        <f t="shared" ref="H10" si="2">IF(G10=0," ",TIMEVALUE(LEFT(G10,2)&amp;":"&amp;MID(G10,3,2)&amp;":"&amp;RIGHT(G10,2)))</f>
        <v xml:space="preserve"> </v>
      </c>
      <c r="I10" s="390"/>
      <c r="J10" s="389" t="str">
        <f t="shared" ref="J10" si="3">IF(I10=0," ",TIMEVALUE(LEFT(I10,2)&amp;":"&amp;MID(I10,3,2)&amp;":"&amp;RIGHT(I10,2)))</f>
        <v xml:space="preserve"> </v>
      </c>
      <c r="K10" s="390"/>
      <c r="L10" s="389" t="str">
        <f t="shared" ref="L10" si="4">IF(K10=0," ",TIMEVALUE(LEFT(K10,2)&amp;":"&amp;MID(K10,3,2)&amp;":"&amp;RIGHT(K10,2)))</f>
        <v xml:space="preserve"> </v>
      </c>
      <c r="M10" s="337"/>
    </row>
    <row r="11" spans="1:17" ht="49.9" customHeight="1">
      <c r="B11" s="415" t="s">
        <v>13</v>
      </c>
      <c r="C11" s="248"/>
      <c r="D11" s="439" t="str">
        <f>IF(C12=0," ",$L$2)</f>
        <v>R</v>
      </c>
      <c r="E11" s="439"/>
      <c r="F11" s="439" t="str">
        <f t="shared" ref="F11" si="5">IF(E12=0," ",$L$2)</f>
        <v xml:space="preserve"> </v>
      </c>
      <c r="G11" s="439"/>
      <c r="H11" s="439" t="str">
        <f t="shared" ref="H11" si="6">IF(G12=0," ",$L$2)</f>
        <v xml:space="preserve"> </v>
      </c>
      <c r="I11" s="439"/>
      <c r="J11" s="439" t="str">
        <f t="shared" ref="J11" si="7">IF(I12=0," ",$L$2)</f>
        <v xml:space="preserve"> </v>
      </c>
      <c r="K11" s="439"/>
      <c r="L11" s="439" t="str">
        <f t="shared" ref="L11" si="8">IF(K12=0," ",$L$2)</f>
        <v xml:space="preserve"> </v>
      </c>
      <c r="M11" s="337"/>
      <c r="O11" s="245"/>
    </row>
    <row r="12" spans="1:17" ht="49.9" customHeight="1">
      <c r="B12" s="414" t="s">
        <v>14</v>
      </c>
      <c r="C12" s="132" t="s">
        <v>878</v>
      </c>
      <c r="D12" s="389">
        <f t="shared" si="1"/>
        <v>0.44490740740740736</v>
      </c>
      <c r="E12" s="390"/>
      <c r="F12" s="389" t="str">
        <f t="shared" ref="F12" si="9">IF(E12=0," ",TIMEVALUE(LEFT(E12,2)&amp;":"&amp;MID(E12,3,2)&amp;":"&amp;RIGHT(E12,2)))</f>
        <v xml:space="preserve"> </v>
      </c>
      <c r="G12" s="390"/>
      <c r="H12" s="389" t="str">
        <f t="shared" ref="H12" si="10">IF(G12=0," ",TIMEVALUE(LEFT(G12,2)&amp;":"&amp;MID(G12,3,2)&amp;":"&amp;RIGHT(G12,2)))</f>
        <v xml:space="preserve"> </v>
      </c>
      <c r="I12" s="390"/>
      <c r="J12" s="389" t="str">
        <f t="shared" ref="J12" si="11">IF(I12=0," ",TIMEVALUE(LEFT(I12,2)&amp;":"&amp;MID(I12,3,2)&amp;":"&amp;RIGHT(I12,2)))</f>
        <v xml:space="preserve"> </v>
      </c>
      <c r="K12" s="390"/>
      <c r="L12" s="389" t="str">
        <f t="shared" ref="L12" si="12">IF(K12=0," ",TIMEVALUE(LEFT(K12,2)&amp;":"&amp;MID(K12,3,2)&amp;":"&amp;RIGHT(K12,2)))</f>
        <v xml:space="preserve"> </v>
      </c>
      <c r="M12" s="337"/>
      <c r="O12" s="301"/>
    </row>
    <row r="13" spans="1:17" ht="49.9" customHeight="1">
      <c r="B13" s="414" t="s">
        <v>16</v>
      </c>
      <c r="C13" s="132" t="s">
        <v>1020</v>
      </c>
      <c r="D13" s="389">
        <f>IF(C13=0," ",TIMEVALUE(LEFT(C13,2)&amp;":"&amp;MID(C13,3,2)&amp;":"&amp;RIGHT(C13,2)))</f>
        <v>0.45126157407407402</v>
      </c>
      <c r="E13" s="393"/>
      <c r="F13" s="389" t="str">
        <f>IF(E13=0," ",TIMEVALUE(LEFT(E13,2)&amp;":"&amp;MID(E13,3,2)&amp;":"&amp;RIGHT(E13,2)))</f>
        <v xml:space="preserve"> </v>
      </c>
      <c r="G13" s="393"/>
      <c r="H13" s="389" t="str">
        <f>IF(G13=0," ",TIMEVALUE(LEFT(G13,2)&amp;":"&amp;MID(G13,3,2)&amp;":"&amp;RIGHT(G13,2)))</f>
        <v xml:space="preserve"> </v>
      </c>
      <c r="I13" s="393"/>
      <c r="J13" s="389" t="str">
        <f>IF(I13=0," ",TIMEVALUE(LEFT(I13,2)&amp;":"&amp;MID(I13,3,2)&amp;":"&amp;RIGHT(I13,2)))</f>
        <v xml:space="preserve"> </v>
      </c>
      <c r="K13" s="393"/>
      <c r="L13" s="389" t="str">
        <f>IF(K13=0," ",TIMEVALUE(LEFT(K13,2)&amp;":"&amp;MID(K13,3,2)&amp;":"&amp;RIGHT(K13,2)))</f>
        <v xml:space="preserve"> </v>
      </c>
      <c r="M13" s="337" t="s">
        <v>15</v>
      </c>
    </row>
    <row r="14" spans="1:17" ht="49.9" customHeight="1">
      <c r="B14" s="414" t="s">
        <v>17</v>
      </c>
      <c r="C14" s="132" t="s">
        <v>768</v>
      </c>
      <c r="D14" s="389">
        <f t="shared" ref="D14:D17" si="13">IF(C14=0," ",TIMEVALUE(LEFT(C14,2)&amp;":"&amp;MID(C14,3,2)&amp;":"&amp;RIGHT(C14,2)))</f>
        <v>0.46539351851851851</v>
      </c>
      <c r="E14" s="390"/>
      <c r="F14" s="389" t="str">
        <f t="shared" ref="F14:F17" si="14">IF(E14=0," ",TIMEVALUE(LEFT(E14,2)&amp;":"&amp;MID(E14,3,2)&amp;":"&amp;RIGHT(E14,2)))</f>
        <v xml:space="preserve"> </v>
      </c>
      <c r="G14" s="390"/>
      <c r="H14" s="389" t="str">
        <f t="shared" ref="H14:H17" si="15">IF(G14=0," ",TIMEVALUE(LEFT(G14,2)&amp;":"&amp;MID(G14,3,2)&amp;":"&amp;RIGHT(G14,2)))</f>
        <v xml:space="preserve"> </v>
      </c>
      <c r="I14" s="390"/>
      <c r="J14" s="389" t="str">
        <f t="shared" ref="J14:J17" si="16">IF(I14=0," ",TIMEVALUE(LEFT(I14,2)&amp;":"&amp;MID(I14,3,2)&amp;":"&amp;RIGHT(I14,2)))</f>
        <v xml:space="preserve"> </v>
      </c>
      <c r="K14" s="390"/>
      <c r="L14" s="389" t="str">
        <f t="shared" ref="L14:L17" si="17">IF(K14=0," ",TIMEVALUE(LEFT(K14,2)&amp;":"&amp;MID(K14,3,2)&amp;":"&amp;RIGHT(K14,2)))</f>
        <v xml:space="preserve"> </v>
      </c>
      <c r="M14" s="337"/>
      <c r="Q14" s="247"/>
    </row>
    <row r="15" spans="1:17" ht="49.9" customHeight="1">
      <c r="B15" s="414" t="s">
        <v>18</v>
      </c>
      <c r="C15" s="132" t="s">
        <v>880</v>
      </c>
      <c r="D15" s="389">
        <f t="shared" si="13"/>
        <v>0.46962962962962962</v>
      </c>
      <c r="E15" s="390"/>
      <c r="F15" s="389" t="str">
        <f t="shared" si="14"/>
        <v xml:space="preserve"> </v>
      </c>
      <c r="G15" s="390"/>
      <c r="H15" s="389" t="str">
        <f t="shared" si="15"/>
        <v xml:space="preserve"> </v>
      </c>
      <c r="I15" s="390"/>
      <c r="J15" s="389" t="str">
        <f t="shared" si="16"/>
        <v xml:space="preserve"> </v>
      </c>
      <c r="K15" s="390"/>
      <c r="L15" s="389" t="str">
        <f t="shared" si="17"/>
        <v xml:space="preserve"> </v>
      </c>
      <c r="M15" s="337"/>
    </row>
    <row r="16" spans="1:17" ht="49.9" customHeight="1">
      <c r="B16" s="415" t="s">
        <v>13</v>
      </c>
      <c r="C16" s="133"/>
      <c r="D16" s="439" t="str">
        <f>IF(C17=0," ",$L$2)</f>
        <v>R</v>
      </c>
      <c r="E16" s="439"/>
      <c r="F16" s="439" t="str">
        <f t="shared" ref="F16" si="18">IF(E17=0," ",$L$2)</f>
        <v xml:space="preserve"> </v>
      </c>
      <c r="G16" s="439"/>
      <c r="H16" s="439" t="str">
        <f t="shared" ref="H16" si="19">IF(G17=0," ",$L$2)</f>
        <v xml:space="preserve"> </v>
      </c>
      <c r="I16" s="439"/>
      <c r="J16" s="439" t="str">
        <f t="shared" ref="J16" si="20">IF(I17=0," ",$L$2)</f>
        <v xml:space="preserve"> </v>
      </c>
      <c r="K16" s="439"/>
      <c r="L16" s="439" t="str">
        <f t="shared" ref="L16" si="21">IF(K17=0," ",$L$2)</f>
        <v xml:space="preserve"> </v>
      </c>
      <c r="M16" s="337"/>
    </row>
    <row r="17" spans="1:13" ht="49.9" customHeight="1">
      <c r="B17" s="414" t="s">
        <v>19</v>
      </c>
      <c r="C17" s="132" t="s">
        <v>1021</v>
      </c>
      <c r="D17" s="389">
        <f t="shared" si="13"/>
        <v>0.48516203703703703</v>
      </c>
      <c r="E17" s="390"/>
      <c r="F17" s="389" t="str">
        <f t="shared" si="14"/>
        <v xml:space="preserve"> </v>
      </c>
      <c r="G17" s="390"/>
      <c r="H17" s="389" t="str">
        <f t="shared" si="15"/>
        <v xml:space="preserve"> </v>
      </c>
      <c r="I17" s="390"/>
      <c r="J17" s="389" t="str">
        <f t="shared" si="16"/>
        <v xml:space="preserve"> </v>
      </c>
      <c r="K17" s="390"/>
      <c r="L17" s="389" t="str">
        <f t="shared" si="17"/>
        <v xml:space="preserve"> </v>
      </c>
      <c r="M17" s="337"/>
    </row>
    <row r="18" spans="1:13" ht="49.9" customHeight="1">
      <c r="B18" s="341"/>
      <c r="C18" s="277"/>
      <c r="D18" s="394"/>
      <c r="E18" s="395"/>
      <c r="F18" s="394"/>
      <c r="G18" s="395"/>
      <c r="H18" s="394"/>
      <c r="I18" s="395"/>
      <c r="J18" s="394"/>
      <c r="K18" s="395"/>
      <c r="L18" s="394"/>
      <c r="M18" s="342"/>
    </row>
    <row r="19" spans="1:13" ht="49.9" customHeight="1">
      <c r="B19" s="29" t="s">
        <v>21</v>
      </c>
      <c r="C19" s="115"/>
      <c r="D19" s="386"/>
      <c r="E19" s="392"/>
      <c r="F19" s="386"/>
      <c r="G19" s="392"/>
      <c r="H19" s="386"/>
      <c r="I19" s="392"/>
      <c r="J19" s="386"/>
      <c r="K19" s="392"/>
      <c r="L19" s="396"/>
      <c r="M19" s="28"/>
    </row>
    <row r="20" spans="1:13" ht="49.9" customHeight="1">
      <c r="A20" t="s">
        <v>911</v>
      </c>
      <c r="B20" s="29"/>
      <c r="C20" s="115"/>
      <c r="D20" s="386"/>
      <c r="E20" s="392"/>
      <c r="F20" s="386"/>
      <c r="G20" s="392"/>
      <c r="H20" s="386"/>
      <c r="I20" s="392"/>
      <c r="J20" s="386"/>
      <c r="K20" s="392"/>
      <c r="L20" s="396"/>
      <c r="M20" s="28"/>
    </row>
    <row r="21" spans="1:13" ht="49.9" customHeight="1">
      <c r="B21" s="430">
        <v>100</v>
      </c>
      <c r="C21" s="116"/>
      <c r="D21" s="384">
        <v>41</v>
      </c>
      <c r="E21" s="384"/>
      <c r="F21" s="384"/>
      <c r="G21" s="384"/>
      <c r="H21" s="384"/>
      <c r="I21" s="384"/>
      <c r="J21" s="384"/>
      <c r="K21" s="384"/>
      <c r="L21" s="384"/>
      <c r="M21" s="28"/>
    </row>
    <row r="22" spans="1:13" ht="49.9" customHeight="1">
      <c r="B22" s="430">
        <v>101</v>
      </c>
      <c r="C22" s="116"/>
      <c r="D22" s="384">
        <v>39</v>
      </c>
      <c r="E22" s="385"/>
      <c r="F22" s="384"/>
      <c r="G22" s="385"/>
      <c r="H22" s="384"/>
      <c r="I22" s="385"/>
      <c r="J22" s="384"/>
      <c r="K22" s="385"/>
      <c r="L22" s="384"/>
      <c r="M22" s="28"/>
    </row>
    <row r="23" spans="1:13" ht="49.9" customHeight="1">
      <c r="B23" s="430">
        <v>200</v>
      </c>
      <c r="C23" s="116"/>
      <c r="D23" s="384">
        <v>39</v>
      </c>
      <c r="E23" s="385"/>
      <c r="F23" s="384"/>
      <c r="G23" s="385"/>
      <c r="H23" s="384"/>
      <c r="I23" s="385"/>
      <c r="J23" s="384"/>
      <c r="K23" s="385"/>
      <c r="L23" s="384"/>
      <c r="M23" s="28"/>
    </row>
    <row r="24" spans="1:13" ht="49.9" customHeight="1">
      <c r="B24" s="430">
        <v>201</v>
      </c>
      <c r="C24" s="116"/>
      <c r="D24" s="384" t="s">
        <v>1022</v>
      </c>
      <c r="E24" s="385"/>
      <c r="F24" s="384"/>
      <c r="G24" s="385"/>
      <c r="H24" s="384"/>
      <c r="I24" s="385"/>
      <c r="J24" s="384"/>
      <c r="K24" s="385"/>
      <c r="L24" s="384"/>
      <c r="M24" s="28"/>
    </row>
    <row r="25" spans="1:13" ht="49.9" customHeight="1">
      <c r="B25" s="430">
        <v>308</v>
      </c>
      <c r="C25" s="116"/>
      <c r="D25" s="384">
        <v>8</v>
      </c>
      <c r="E25" s="385"/>
      <c r="F25" s="384"/>
      <c r="G25" s="385"/>
      <c r="H25" s="384"/>
      <c r="I25" s="385"/>
      <c r="J25" s="384"/>
      <c r="K25" s="385"/>
      <c r="L25" s="384"/>
      <c r="M25" s="28"/>
    </row>
    <row r="26" spans="1:13" ht="49.9" customHeight="1">
      <c r="B26" s="431" t="s">
        <v>24</v>
      </c>
      <c r="C26" s="117"/>
      <c r="D26" s="384">
        <v>0</v>
      </c>
      <c r="E26" s="385"/>
      <c r="F26" s="384" t="str">
        <f>IF(F8=0," ","0")</f>
        <v xml:space="preserve"> </v>
      </c>
      <c r="G26" s="385"/>
      <c r="H26" s="384" t="str">
        <f>IF(H8=0," ","0")</f>
        <v xml:space="preserve"> </v>
      </c>
      <c r="I26" s="385"/>
      <c r="J26" s="384" t="str">
        <f>IF(J8=0," ","0")</f>
        <v xml:space="preserve"> </v>
      </c>
      <c r="K26" s="385"/>
      <c r="L26" s="384" t="str">
        <f>IF(L8=0," ","0")</f>
        <v xml:space="preserve"> </v>
      </c>
      <c r="M26" s="28"/>
    </row>
    <row r="27" spans="1:13" ht="49.9" customHeight="1" thickBot="1">
      <c r="B27" s="432">
        <v>302</v>
      </c>
      <c r="C27" s="118"/>
      <c r="D27" s="384">
        <v>7</v>
      </c>
      <c r="E27" s="385"/>
      <c r="F27" s="384" t="str">
        <f>IF(F8=0," ","0")</f>
        <v xml:space="preserve"> </v>
      </c>
      <c r="G27" s="385"/>
      <c r="H27" s="384" t="str">
        <f>IF(H8=0," ","0")</f>
        <v xml:space="preserve"> </v>
      </c>
      <c r="I27" s="385"/>
      <c r="J27" s="384" t="str">
        <f>IF(J8=0," ","0")</f>
        <v xml:space="preserve"> </v>
      </c>
      <c r="K27" s="385"/>
      <c r="L27" s="384" t="str">
        <f>IF(L8=0," ","0")</f>
        <v xml:space="preserve"> </v>
      </c>
      <c r="M27" s="28"/>
    </row>
    <row r="28" spans="1:13" ht="49.9" customHeight="1" thickTop="1" thickBot="1">
      <c r="B28" s="433" t="s">
        <v>923</v>
      </c>
      <c r="C28" s="119"/>
      <c r="D28" s="397">
        <f>SUM(D21:D27)</f>
        <v>134</v>
      </c>
      <c r="E28" s="398"/>
      <c r="F28" s="397">
        <f>SUM(F21:F27)</f>
        <v>0</v>
      </c>
      <c r="G28" s="398"/>
      <c r="H28" s="397">
        <f>SUM(H21:H27)</f>
        <v>0</v>
      </c>
      <c r="I28" s="398"/>
      <c r="J28" s="397">
        <f>SUM(J21:J27)</f>
        <v>0</v>
      </c>
      <c r="K28" s="399"/>
      <c r="L28" s="400">
        <f>SUM(L21:L27)</f>
        <v>0</v>
      </c>
      <c r="M28" s="28"/>
    </row>
    <row r="29" spans="1:13" ht="49.9" customHeight="1" thickTop="1" thickBot="1">
      <c r="B29" s="433" t="s">
        <v>924</v>
      </c>
      <c r="C29" s="119"/>
      <c r="D29" s="397">
        <f>D28</f>
        <v>134</v>
      </c>
      <c r="E29" s="398"/>
      <c r="F29" s="397">
        <f>D29+F28</f>
        <v>134</v>
      </c>
      <c r="G29" s="398"/>
      <c r="H29" s="397">
        <f>F29+H28</f>
        <v>134</v>
      </c>
      <c r="I29" s="398"/>
      <c r="J29" s="397">
        <f>J28+H29</f>
        <v>134</v>
      </c>
      <c r="K29" s="399"/>
      <c r="L29" s="400">
        <f>L28+J29</f>
        <v>134</v>
      </c>
      <c r="M29" s="130"/>
    </row>
    <row r="30" spans="1:13" ht="49.9" customHeight="1" thickTop="1" thickBot="1">
      <c r="B30" s="434" t="s">
        <v>925</v>
      </c>
      <c r="C30" s="120"/>
      <c r="D30" s="401"/>
      <c r="E30" s="402"/>
      <c r="F30" s="401"/>
      <c r="G30" s="398"/>
      <c r="H30" s="401"/>
      <c r="I30" s="402"/>
      <c r="J30" s="401"/>
      <c r="K30" s="403"/>
      <c r="L30" s="404"/>
      <c r="M30" s="28"/>
    </row>
    <row r="31" spans="1:13" ht="49.9" customHeight="1" thickTop="1" thickBot="1">
      <c r="B31" s="434" t="s">
        <v>926</v>
      </c>
      <c r="C31" s="120"/>
      <c r="D31" s="401"/>
      <c r="E31" s="402"/>
      <c r="F31" s="401"/>
      <c r="G31" s="402"/>
      <c r="H31" s="401"/>
      <c r="I31" s="402"/>
      <c r="J31" s="401"/>
      <c r="K31" s="403"/>
      <c r="L31" s="404"/>
      <c r="M31" s="131" t="s">
        <v>679</v>
      </c>
    </row>
    <row r="32" spans="1:13" ht="49.9" customHeight="1" thickTop="1">
      <c r="B32" s="48"/>
      <c r="J32" s="14"/>
      <c r="K32" s="2" t="s">
        <v>30</v>
      </c>
      <c r="M32" s="28" t="s">
        <v>486</v>
      </c>
    </row>
    <row r="33" spans="2:13" ht="49.9" customHeight="1">
      <c r="B33" s="48"/>
      <c r="J33" s="49" t="s">
        <v>31</v>
      </c>
      <c r="M33" s="28"/>
    </row>
    <row r="34" spans="2:13" ht="49.9" customHeight="1">
      <c r="B34" s="417" t="s">
        <v>32</v>
      </c>
      <c r="C34" s="121"/>
      <c r="D34" t="s">
        <v>33</v>
      </c>
      <c r="M34" s="28"/>
    </row>
    <row r="35" spans="2:13" ht="49.9" customHeight="1">
      <c r="B35" s="435" t="s">
        <v>34</v>
      </c>
      <c r="C35" s="122"/>
      <c r="D35" s="405" t="s">
        <v>68</v>
      </c>
      <c r="E35" s="406"/>
      <c r="F35" s="405"/>
      <c r="G35" s="406"/>
      <c r="H35" s="405"/>
      <c r="I35" s="406"/>
      <c r="J35" s="405"/>
      <c r="K35" s="406"/>
      <c r="L35" s="405"/>
      <c r="M35" s="28"/>
    </row>
    <row r="36" spans="2:13" ht="49.9" customHeight="1">
      <c r="B36" s="435" t="s">
        <v>35</v>
      </c>
      <c r="C36" s="122"/>
      <c r="D36" s="405" t="s">
        <v>56</v>
      </c>
      <c r="E36" s="406"/>
      <c r="F36" s="405"/>
      <c r="G36" s="406"/>
      <c r="H36" s="405"/>
      <c r="I36" s="406"/>
      <c r="J36" s="405"/>
      <c r="K36" s="406"/>
      <c r="L36" s="405"/>
      <c r="M36" s="53"/>
    </row>
    <row r="37" spans="2:13" ht="49.9" customHeight="1">
      <c r="B37" s="435" t="s">
        <v>36</v>
      </c>
      <c r="C37" s="122"/>
      <c r="D37" s="405" t="s">
        <v>60</v>
      </c>
      <c r="E37" s="406"/>
      <c r="F37" s="405"/>
      <c r="G37" s="406"/>
      <c r="H37" s="405"/>
      <c r="I37" s="406"/>
      <c r="J37" s="405"/>
      <c r="K37" s="406"/>
      <c r="L37" s="405"/>
      <c r="M37" s="53"/>
    </row>
    <row r="38" spans="2:13" ht="49.9" customHeight="1">
      <c r="B38" s="435"/>
      <c r="C38" s="122"/>
      <c r="D38" s="405"/>
      <c r="E38" s="406"/>
      <c r="F38" s="407"/>
      <c r="G38" s="408"/>
      <c r="H38" s="405"/>
      <c r="I38" s="406"/>
      <c r="J38" s="405"/>
      <c r="K38" s="406"/>
      <c r="L38" s="405"/>
      <c r="M38" s="53"/>
    </row>
    <row r="39" spans="2:13" ht="49.9" customHeight="1">
      <c r="B39" s="435" t="s">
        <v>37</v>
      </c>
      <c r="C39" s="122"/>
      <c r="D39" s="405" t="s">
        <v>481</v>
      </c>
      <c r="E39" s="406"/>
      <c r="F39" s="405"/>
      <c r="G39" s="406"/>
      <c r="H39" s="405"/>
      <c r="I39" s="406"/>
      <c r="J39" s="405"/>
      <c r="K39" s="406"/>
      <c r="L39" s="405"/>
      <c r="M39" s="53"/>
    </row>
    <row r="40" spans="2:13" ht="49.9" customHeight="1">
      <c r="B40" s="435" t="s">
        <v>38</v>
      </c>
      <c r="C40" s="122"/>
      <c r="D40" s="405" t="s">
        <v>61</v>
      </c>
      <c r="E40" s="406"/>
      <c r="F40" s="405"/>
      <c r="G40" s="406"/>
      <c r="H40" s="405"/>
      <c r="I40" s="406"/>
      <c r="J40" s="405"/>
      <c r="K40" s="406"/>
      <c r="L40" s="405"/>
      <c r="M40" s="53"/>
    </row>
    <row r="41" spans="2:13" ht="49.9" customHeight="1">
      <c r="B41" s="435" t="s">
        <v>39</v>
      </c>
      <c r="C41" s="122"/>
      <c r="D41" s="405" t="s">
        <v>69</v>
      </c>
      <c r="E41" s="406"/>
      <c r="F41" s="405"/>
      <c r="G41" s="406"/>
      <c r="H41" s="405"/>
      <c r="I41" s="406"/>
      <c r="J41" s="405"/>
      <c r="K41" s="406"/>
      <c r="L41" s="405"/>
      <c r="M41" s="53"/>
    </row>
    <row r="42" spans="2:13" ht="49.9" customHeight="1">
      <c r="B42" s="436" t="s">
        <v>40</v>
      </c>
      <c r="C42" s="123"/>
      <c r="D42" s="34"/>
      <c r="E42" s="259"/>
      <c r="H42" s="34"/>
      <c r="I42" s="259"/>
      <c r="J42" s="34"/>
      <c r="K42" s="259"/>
      <c r="L42" s="34"/>
      <c r="M42" s="53"/>
    </row>
    <row r="43" spans="2:13" ht="49.9" customHeight="1">
      <c r="B43" s="48"/>
      <c r="D43" s="34"/>
      <c r="E43" s="259"/>
      <c r="F43" s="34"/>
      <c r="G43" s="259"/>
      <c r="H43" s="34"/>
      <c r="I43" s="259"/>
      <c r="J43" s="34"/>
      <c r="K43" s="259"/>
      <c r="L43" s="34"/>
      <c r="M43" s="53"/>
    </row>
    <row r="44" spans="2:13" ht="49.9" customHeight="1">
      <c r="B44" s="419" t="s">
        <v>41</v>
      </c>
      <c r="C44" s="121"/>
      <c r="D44" s="55"/>
      <c r="E44" s="260"/>
      <c r="F44" s="34"/>
      <c r="G44" s="259"/>
      <c r="H44" s="34"/>
      <c r="I44" s="259"/>
      <c r="J44" s="428" t="s">
        <v>42</v>
      </c>
      <c r="K44" s="260"/>
      <c r="L44" s="34"/>
      <c r="M44" s="53"/>
    </row>
    <row r="45" spans="2:13" ht="49.9" customHeight="1">
      <c r="B45" s="419" t="s">
        <v>43</v>
      </c>
      <c r="C45" s="124"/>
      <c r="D45" s="425"/>
      <c r="E45" s="426"/>
      <c r="F45" s="427" t="s">
        <v>44</v>
      </c>
      <c r="G45" s="259"/>
      <c r="H45" s="34">
        <f>M30*8</f>
        <v>0</v>
      </c>
      <c r="I45" s="259"/>
      <c r="J45" s="429" t="s">
        <v>45</v>
      </c>
      <c r="M45" s="53"/>
    </row>
    <row r="46" spans="2:13" ht="49.9" customHeight="1">
      <c r="B46" s="419" t="s">
        <v>46</v>
      </c>
      <c r="C46" s="124"/>
      <c r="D46" s="425" t="s">
        <v>47</v>
      </c>
      <c r="E46" s="426"/>
      <c r="F46" s="427" t="s">
        <v>44</v>
      </c>
      <c r="G46" s="259"/>
      <c r="H46" s="34">
        <f>F47*8</f>
        <v>0</v>
      </c>
      <c r="I46" s="259"/>
      <c r="J46" s="429" t="s">
        <v>48</v>
      </c>
      <c r="M46" s="53"/>
    </row>
    <row r="47" spans="2:13" ht="49.9" customHeight="1">
      <c r="B47" s="420" t="s">
        <v>49</v>
      </c>
      <c r="D47" s="34"/>
      <c r="E47" s="259"/>
      <c r="F47" s="58"/>
      <c r="G47" s="268"/>
      <c r="H47" s="34"/>
      <c r="I47" s="259"/>
      <c r="J47" s="34"/>
      <c r="K47" s="259"/>
      <c r="L47" s="34"/>
      <c r="M47" s="53"/>
    </row>
    <row r="48" spans="2:13" ht="49.9" customHeight="1">
      <c r="B48" s="420"/>
      <c r="D48" s="55"/>
      <c r="E48" s="260"/>
      <c r="F48" s="34"/>
      <c r="G48" s="259"/>
      <c r="H48" s="34"/>
      <c r="I48" s="259"/>
      <c r="J48" s="34"/>
      <c r="K48" s="259"/>
      <c r="L48" s="34"/>
      <c r="M48" s="53"/>
    </row>
    <row r="49" spans="2:13" ht="49.9" customHeight="1" thickBot="1">
      <c r="B49" s="421" t="s">
        <v>50</v>
      </c>
      <c r="C49" s="125"/>
      <c r="D49" s="60"/>
      <c r="E49" s="261"/>
      <c r="F49" s="34"/>
      <c r="G49" s="259"/>
      <c r="H49" s="60"/>
      <c r="I49" s="261"/>
      <c r="J49" s="60"/>
      <c r="K49" s="261"/>
      <c r="L49" s="60"/>
      <c r="M49" s="53"/>
    </row>
    <row r="50" spans="2:13" ht="49.9" customHeight="1" thickBot="1">
      <c r="B50" s="422" t="s">
        <v>921</v>
      </c>
      <c r="C50" s="124"/>
      <c r="D50" s="409" t="s">
        <v>870</v>
      </c>
      <c r="E50" s="410"/>
      <c r="F50" s="409"/>
      <c r="G50" s="410"/>
      <c r="H50" s="409"/>
      <c r="I50" s="410"/>
      <c r="J50" s="409"/>
      <c r="K50" s="410"/>
      <c r="L50" s="409"/>
      <c r="M50" s="53"/>
    </row>
    <row r="51" spans="2:13" ht="49.9" customHeight="1" thickBot="1">
      <c r="B51" s="422" t="s">
        <v>922</v>
      </c>
      <c r="C51" s="124"/>
      <c r="D51" s="409">
        <v>80</v>
      </c>
      <c r="E51" s="410"/>
      <c r="F51" s="409"/>
      <c r="G51" s="410"/>
      <c r="H51" s="409"/>
      <c r="I51" s="410"/>
      <c r="J51" s="409"/>
      <c r="K51" s="410"/>
      <c r="L51" s="409"/>
      <c r="M51" s="53"/>
    </row>
    <row r="52" spans="2:13" ht="49.9" customHeight="1">
      <c r="B52" s="423" t="s">
        <v>53</v>
      </c>
      <c r="C52" s="126"/>
      <c r="D52" s="34"/>
      <c r="E52" s="259"/>
      <c r="J52" s="34"/>
      <c r="K52" s="259"/>
      <c r="L52" s="34"/>
      <c r="M52" s="53"/>
    </row>
    <row r="53" spans="2:13" ht="49.9" customHeight="1">
      <c r="B53" s="420" t="s">
        <v>54</v>
      </c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49.9" customHeight="1">
      <c r="B54" s="420"/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 ht="49.9" customHeight="1" thickBot="1">
      <c r="B55" s="424"/>
      <c r="C55" s="68"/>
      <c r="D55" s="68"/>
      <c r="E55" s="264"/>
      <c r="F55" s="68"/>
      <c r="G55" s="264"/>
      <c r="H55" s="68"/>
      <c r="I55" s="264"/>
      <c r="J55" s="68"/>
      <c r="K55" s="264"/>
      <c r="L55" s="68"/>
      <c r="M55" s="98"/>
    </row>
    <row r="56" spans="2:13" ht="15.75" thickTop="1"/>
  </sheetData>
  <mergeCells count="2">
    <mergeCell ref="B1:M1"/>
    <mergeCell ref="H2:J2"/>
  </mergeCells>
  <dataValidations count="8">
    <dataValidation type="list" errorStyle="information" operator="equal" allowBlank="1" showErrorMessage="1" sqref="D35:L35" xr:uid="{00000000-0002-0000-1600-000000000000}">
      <formula1>"Ted Dunn,Richard Gray,Billy Rueckert, Victor Varney"</formula1>
    </dataValidation>
    <dataValidation type="list" errorStyle="information" operator="equal" allowBlank="1" showErrorMessage="1" sqref="D39:L39" xr:uid="{00000000-0002-0000-1600-000001000000}">
      <formula1>"Chris R Boli,Jay Horn, Nathan DeWitt"</formula1>
    </dataValidation>
    <dataValidation type="list" errorStyle="information" operator="equal" allowBlank="1" showErrorMessage="1" sqref="D40:L40" xr:uid="{00000000-0002-0000-1600-000002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41:L41" xr:uid="{00000000-0002-0000-1600-000003000000}">
      <formula1>"Dennis Winchell, Art Kotz, Harold BoettcherArt Kotz, Rob Grau,Joe Mills,John Morck,Brandt Wilkus,Chris Tilley,Charles Stirewalt,Victor Varney,Nick Conner,Richard Gray,John Tredway,Donald Marshall"</formula1>
    </dataValidation>
    <dataValidation errorStyle="information" allowBlank="1" showInputMessage="1" showErrorMessage="1" sqref="D42:E42" xr:uid="{00000000-0002-0000-1600-000004000000}"/>
    <dataValidation type="list" errorStyle="information" operator="equal" allowBlank="1" showErrorMessage="1" sqref="D37:L37" xr:uid="{00000000-0002-0000-1600-000005000000}">
      <formula1>"Donald Marshall,Charles Stirewalt,Chris Tilley,John Tredway,Victor Varney"</formula1>
    </dataValidation>
    <dataValidation type="list" errorStyle="information" operator="equal" allowBlank="1" showErrorMessage="1" sqref="D36:L36" xr:uid="{00000000-0002-0000-1600-000006000000}">
      <formula1>"Harold Boettcher,Gene Ezzell,Rob Grau,Roger Koss,Gray Lackey,Michael S MacLean,Joe Mills,John F Morck,Ray Albers"</formula1>
    </dataValidation>
    <dataValidation type="list" errorStyle="warning" operator="equal" allowBlank="1" showErrorMessage="1" sqref="D8:L8" xr:uid="{00000000-0002-0000-1600-000007000000}">
      <formula1>"17,,399,671,1686,1640"</formula1>
    </dataValidation>
  </dataValidations>
  <pageMargins left="0.7" right="0.7" top="0.75" bottom="0.75" header="0.3" footer="0.3"/>
  <pageSetup scale="24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Check Names" prompt="_x000a__x000a_" xr:uid="{FF8877DA-0111-4C63-A846-B2CEE9220A8B}">
          <x14:formula1>
            <xm:f>DATA_Lists!$X$4:$X$219</xm:f>
          </x14:formula1>
          <xm:sqref>M32</xm:sqref>
        </x14:dataValidation>
      </x14:dataValidations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Q56"/>
  <sheetViews>
    <sheetView workbookViewId="0"/>
  </sheetViews>
  <sheetFormatPr defaultRowHeight="15"/>
  <cols>
    <col min="1" max="1" width="3.28515625" customWidth="1"/>
    <col min="2" max="2" width="50.7109375" customWidth="1"/>
    <col min="3" max="3" width="2.28515625" customWidth="1"/>
    <col min="4" max="4" width="50.7109375" customWidth="1"/>
    <col min="5" max="5" width="2.140625" style="14" customWidth="1"/>
    <col min="6" max="6" width="50.7109375" customWidth="1"/>
    <col min="7" max="7" width="2.140625" style="14" customWidth="1"/>
    <col min="8" max="8" width="50.7109375" customWidth="1"/>
    <col min="9" max="9" width="1.7109375" style="14" customWidth="1"/>
    <col min="10" max="10" width="50.7109375" customWidth="1"/>
    <col min="11" max="11" width="2.140625" style="14" customWidth="1"/>
    <col min="12" max="12" width="50.7109375" customWidth="1"/>
    <col min="13" max="13" width="20.7109375" customWidth="1"/>
    <col min="14" max="14" width="1.5703125" customWidth="1"/>
    <col min="15" max="15" width="23.28515625" customWidth="1"/>
    <col min="16" max="1030" width="11.7109375" customWidth="1"/>
  </cols>
  <sheetData>
    <row r="1" spans="1:17" ht="55.9" customHeight="1" thickTop="1">
      <c r="B1" s="501" t="s">
        <v>3</v>
      </c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</row>
    <row r="2" spans="1:17" ht="49.9" customHeight="1">
      <c r="B2" s="411" t="s">
        <v>4</v>
      </c>
      <c r="C2" s="110"/>
      <c r="D2" s="239"/>
      <c r="E2" s="250"/>
      <c r="F2" s="6" t="s">
        <v>5</v>
      </c>
      <c r="G2" s="265"/>
      <c r="H2" s="502">
        <v>45143</v>
      </c>
      <c r="I2" s="502"/>
      <c r="J2" s="502"/>
      <c r="K2" s="271"/>
      <c r="L2" s="99" t="s">
        <v>7</v>
      </c>
      <c r="M2" s="8" t="s">
        <v>6</v>
      </c>
    </row>
    <row r="3" spans="1:17" ht="49.9" customHeight="1">
      <c r="B3" s="5"/>
      <c r="C3" s="110"/>
      <c r="D3" s="1"/>
      <c r="E3" s="250"/>
      <c r="F3" s="102"/>
      <c r="G3" s="266"/>
      <c r="H3" s="103" t="s">
        <v>1001</v>
      </c>
      <c r="I3" s="269"/>
      <c r="J3" s="104"/>
      <c r="K3" s="272"/>
      <c r="L3" s="7"/>
      <c r="M3" s="438">
        <f>IF(H2="","",INDEX('2023_Trains'!B7:D59,MATCH(H2,'2023_Trains'!C7:C59,0),1))</f>
        <v>30</v>
      </c>
    </row>
    <row r="4" spans="1:17" ht="49.9" customHeight="1">
      <c r="B4" s="5"/>
      <c r="C4" s="110"/>
      <c r="D4" s="437"/>
      <c r="E4" s="251"/>
      <c r="F4" s="102"/>
      <c r="G4" s="266"/>
      <c r="H4" s="396">
        <f>IF(H2=0," ",VLOOKUP(H2,'2023_Trains'!C9:N62,11,))</f>
        <v>4951</v>
      </c>
      <c r="I4" s="270"/>
      <c r="J4" s="246"/>
      <c r="K4" s="273"/>
      <c r="L4" s="35"/>
      <c r="M4" s="108"/>
    </row>
    <row r="5" spans="1:17" ht="49.9" customHeight="1">
      <c r="B5" s="412" t="s">
        <v>917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49.9" customHeight="1">
      <c r="A6" s="14"/>
      <c r="B6" s="413" t="s">
        <v>918</v>
      </c>
      <c r="C6" s="112"/>
      <c r="D6" s="381" t="str">
        <f>IF($H$2=0," ",IF(VLOOKUP($H$2,'2023_Trains'!$C$7:$N$63,4)=0," ",VLOOKUP($H$2,'2023_Trains'!$C$7:$N$63,4,FALSE)))</f>
        <v>1:00 pm</v>
      </c>
      <c r="E6" s="382"/>
      <c r="F6" s="381" t="str">
        <f>IF($H$2=0," ",IF(VLOOKUP($H$2,'2023_Trains'!$C$7:$N$63,5)=0," ",VLOOKUP($H$2,'2023_Trains'!$C$7:$N$63,5,FALSE)))</f>
        <v>2:30 pm</v>
      </c>
      <c r="G6" s="382"/>
      <c r="H6" s="381" t="str">
        <f>IF($H$2=0," ",IF(VLOOKUP($H$2,'2023_Trains'!$C$7:$N$63,6)=0," ",VLOOKUP($H$2,'2023_Trains'!$C$7:$N$63,6,FALSE)))</f>
        <v>4:00 pm</v>
      </c>
      <c r="I6" s="382"/>
      <c r="J6" s="381" t="str">
        <f>IF($H$2=0," ",IF(VLOOKUP($H$2,'2023_Trains'!$C$7:$N$63,7)=0," ",VLOOKUP($H$2,'2023_Trains'!$C$7:$N$63,7,FALSE)))</f>
        <v>5:30 pm</v>
      </c>
      <c r="K6" s="382"/>
      <c r="L6" s="381" t="str">
        <f>IF($H$2=0," ",IF(VLOOKUP($H$2,'2023_Trains'!$C$7:$N$63,8)=0," ",VLOOKUP($H$2,'2023_Trains'!$C$7:$N$63,8,FALSE)))</f>
        <v xml:space="preserve"> </v>
      </c>
      <c r="M6" s="26"/>
      <c r="N6" s="14"/>
    </row>
    <row r="7" spans="1:17" ht="49.9" customHeight="1">
      <c r="A7" s="14"/>
      <c r="B7" s="18" t="s">
        <v>919</v>
      </c>
      <c r="C7" s="113"/>
      <c r="D7" s="383">
        <f>IF(D6=" "," ",VALUE(D6))</f>
        <v>0.54166666666666663</v>
      </c>
      <c r="E7" s="382"/>
      <c r="F7" s="383">
        <f>IF(F6=" "," ",VALUE(F6))</f>
        <v>0.60416666666666663</v>
      </c>
      <c r="G7" s="382"/>
      <c r="H7" s="383">
        <f t="shared" ref="H7:L7" si="0">IF(H6=" "," ",VALUE(H6))</f>
        <v>0.66666666666666663</v>
      </c>
      <c r="I7" s="382"/>
      <c r="J7" s="383">
        <f t="shared" si="0"/>
        <v>0.72916666666666663</v>
      </c>
      <c r="K7" s="382"/>
      <c r="L7" s="383" t="str">
        <f t="shared" si="0"/>
        <v xml:space="preserve"> </v>
      </c>
      <c r="M7" s="330"/>
      <c r="N7" s="14"/>
      <c r="O7" s="282"/>
    </row>
    <row r="8" spans="1:17" ht="49.9" customHeight="1">
      <c r="B8" s="18" t="s">
        <v>920</v>
      </c>
      <c r="C8" s="113"/>
      <c r="D8" s="384" t="s">
        <v>1002</v>
      </c>
      <c r="E8" s="385"/>
      <c r="F8" s="384">
        <v>671</v>
      </c>
      <c r="G8" s="385"/>
      <c r="H8" s="384">
        <v>671</v>
      </c>
      <c r="I8" s="385"/>
      <c r="J8" s="384">
        <v>671</v>
      </c>
      <c r="K8" s="385"/>
      <c r="L8" s="384"/>
      <c r="M8" s="20"/>
    </row>
    <row r="9" spans="1:17" ht="49.9" customHeight="1">
      <c r="B9" s="23"/>
      <c r="C9" s="114"/>
      <c r="D9" s="386"/>
      <c r="E9" s="387"/>
      <c r="F9" s="388"/>
      <c r="G9" s="387"/>
      <c r="H9" s="388"/>
      <c r="I9" s="387"/>
      <c r="J9" s="388"/>
      <c r="K9" s="387"/>
      <c r="L9" s="388"/>
      <c r="M9" s="20"/>
    </row>
    <row r="10" spans="1:17" ht="49.9" customHeight="1">
      <c r="B10" s="414" t="s">
        <v>12</v>
      </c>
      <c r="C10" s="132" t="s">
        <v>847</v>
      </c>
      <c r="D10" s="389">
        <f t="shared" ref="D10:F12" si="1">IF(C10=0," ",TIMEVALUE(LEFT(C10,2)&amp;":"&amp;MID(C10,3,2)&amp;":"&amp;RIGHT(C10,2)))</f>
        <v>0.54237268518518522</v>
      </c>
      <c r="E10" s="390" t="s">
        <v>853</v>
      </c>
      <c r="F10" s="389">
        <f t="shared" si="1"/>
        <v>0.60451388888888891</v>
      </c>
      <c r="G10" s="390" t="s">
        <v>906</v>
      </c>
      <c r="H10" s="389">
        <f t="shared" ref="H10" si="2">IF(G10=0," ",TIMEVALUE(LEFT(G10,2)&amp;":"&amp;MID(G10,3,2)&amp;":"&amp;RIGHT(G10,2)))</f>
        <v>0.66666666666666663</v>
      </c>
      <c r="I10" s="390" t="s">
        <v>1009</v>
      </c>
      <c r="J10" s="389">
        <f t="shared" ref="J10" si="3">IF(I10=0," ",TIMEVALUE(LEFT(I10,2)&amp;":"&amp;MID(I10,3,2)&amp;":"&amp;RIGHT(I10,2)))</f>
        <v>0.72951388888888891</v>
      </c>
      <c r="K10" s="390"/>
      <c r="L10" s="389" t="str">
        <f t="shared" ref="L10" si="4">IF(K10=0," ",TIMEVALUE(LEFT(K10,2)&amp;":"&amp;MID(K10,3,2)&amp;":"&amp;RIGHT(K10,2)))</f>
        <v xml:space="preserve"> </v>
      </c>
      <c r="M10" s="337"/>
    </row>
    <row r="11" spans="1:17" ht="49.9" customHeight="1">
      <c r="B11" s="415" t="s">
        <v>13</v>
      </c>
      <c r="C11" s="248"/>
      <c r="D11" s="439" t="str">
        <f>IF(C12=0," ",$L$2)</f>
        <v>R</v>
      </c>
      <c r="E11" s="439"/>
      <c r="F11" s="439" t="str">
        <f t="shared" ref="F11" si="5">IF(E12=0," ",$L$2)</f>
        <v>R</v>
      </c>
      <c r="G11" s="439"/>
      <c r="H11" s="439" t="str">
        <f t="shared" ref="H11" si="6">IF(G12=0," ",$L$2)</f>
        <v>R</v>
      </c>
      <c r="I11" s="439"/>
      <c r="J11" s="439" t="str">
        <f t="shared" ref="J11" si="7">IF(I12=0," ",$L$2)</f>
        <v>R</v>
      </c>
      <c r="K11" s="439"/>
      <c r="L11" s="439" t="str">
        <f t="shared" ref="L11" si="8">IF(K12=0," ",$L$2)</f>
        <v xml:space="preserve"> </v>
      </c>
      <c r="M11" s="337"/>
      <c r="O11" s="245"/>
    </row>
    <row r="12" spans="1:17" ht="49.9" customHeight="1">
      <c r="B12" s="414" t="s">
        <v>14</v>
      </c>
      <c r="C12" s="132" t="s">
        <v>928</v>
      </c>
      <c r="D12" s="389">
        <f t="shared" si="1"/>
        <v>0.54802083333333329</v>
      </c>
      <c r="E12" s="390" t="s">
        <v>797</v>
      </c>
      <c r="F12" s="389">
        <f t="shared" ref="F12" si="9">IF(E12=0," ",TIMEVALUE(LEFT(E12,2)&amp;":"&amp;MID(E12,3,2)&amp;":"&amp;RIGHT(E12,2)))</f>
        <v>0.61086805555555557</v>
      </c>
      <c r="G12" s="390" t="s">
        <v>935</v>
      </c>
      <c r="H12" s="389">
        <f t="shared" ref="H12" si="10">IF(G12=0," ",TIMEVALUE(LEFT(G12,2)&amp;":"&amp;MID(G12,3,2)&amp;":"&amp;RIGHT(G12,2)))</f>
        <v>0.63206018518518514</v>
      </c>
      <c r="I12" s="390" t="s">
        <v>1010</v>
      </c>
      <c r="J12" s="389">
        <f t="shared" ref="J12" si="11">IF(I12=0," ",TIMEVALUE(LEFT(I12,2)&amp;":"&amp;MID(I12,3,2)&amp;":"&amp;RIGHT(I12,2)))</f>
        <v>0.73516203703703698</v>
      </c>
      <c r="K12" s="390"/>
      <c r="L12" s="389" t="str">
        <f t="shared" ref="L12" si="12">IF(K12=0," ",TIMEVALUE(LEFT(K12,2)&amp;":"&amp;MID(K12,3,2)&amp;":"&amp;RIGHT(K12,2)))</f>
        <v xml:space="preserve"> </v>
      </c>
      <c r="M12" s="337"/>
      <c r="O12" s="301"/>
    </row>
    <row r="13" spans="1:17" ht="49.9" customHeight="1">
      <c r="B13" s="414" t="s">
        <v>16</v>
      </c>
      <c r="C13" s="132" t="s">
        <v>851</v>
      </c>
      <c r="D13" s="389">
        <f>IF(C13=0," ",TIMEVALUE(LEFT(C13,2)&amp;":"&amp;MID(C13,3,2)&amp;":"&amp;RIGHT(C13,2)))</f>
        <v>0.55578703703703702</v>
      </c>
      <c r="E13" s="393" t="s">
        <v>841</v>
      </c>
      <c r="F13" s="389">
        <f>IF(E13=0," ",TIMEVALUE(LEFT(E13,2)&amp;":"&amp;MID(E13,3,2)&amp;":"&amp;RIGHT(E13,2)))</f>
        <v>0.61651620370370364</v>
      </c>
      <c r="G13" s="393" t="s">
        <v>1006</v>
      </c>
      <c r="H13" s="389">
        <f>IF(G13=0," ",TIMEVALUE(LEFT(G13,2)&amp;":"&amp;MID(G13,3,2)&amp;":"&amp;RIGHT(G13,2)))</f>
        <v>0.68078703703703702</v>
      </c>
      <c r="I13" s="393" t="s">
        <v>1011</v>
      </c>
      <c r="J13" s="389">
        <f>IF(I13=0," ",TIMEVALUE(LEFT(I13,2)&amp;":"&amp;MID(I13,3,2)&amp;":"&amp;RIGHT(I13,2)))</f>
        <v>0.74081018518518515</v>
      </c>
      <c r="K13" s="393"/>
      <c r="L13" s="389" t="str">
        <f>IF(K13=0," ",TIMEVALUE(LEFT(K13,2)&amp;":"&amp;MID(K13,3,2)&amp;":"&amp;RIGHT(K13,2)))</f>
        <v xml:space="preserve"> </v>
      </c>
      <c r="M13" s="337" t="s">
        <v>15</v>
      </c>
    </row>
    <row r="14" spans="1:17" ht="49.9" customHeight="1">
      <c r="B14" s="414" t="s">
        <v>17</v>
      </c>
      <c r="C14" s="132" t="s">
        <v>1003</v>
      </c>
      <c r="D14" s="389">
        <f t="shared" ref="D14:D17" si="13">IF(C14=0," ",TIMEVALUE(LEFT(C14,2)&amp;":"&amp;MID(C14,3,2)&amp;":"&amp;RIGHT(C14,2)))</f>
        <v>0.57626157407407408</v>
      </c>
      <c r="E14" s="390" t="s">
        <v>1005</v>
      </c>
      <c r="F14" s="389">
        <f t="shared" ref="F14:F17" si="14">IF(E14=0," ",TIMEVALUE(LEFT(E14,2)&amp;":"&amp;MID(E14,3,2)&amp;":"&amp;RIGHT(E14,2)))</f>
        <v>0.62641203703703707</v>
      </c>
      <c r="G14" s="390" t="s">
        <v>1007</v>
      </c>
      <c r="H14" s="389">
        <f t="shared" ref="H14:H17" si="15">IF(G14=0," ",TIMEVALUE(LEFT(G14,2)&amp;":"&amp;MID(G14,3,2)&amp;":"&amp;RIGHT(G14,2)))</f>
        <v>0.69278935185185186</v>
      </c>
      <c r="I14" s="390" t="s">
        <v>1012</v>
      </c>
      <c r="J14" s="389">
        <f t="shared" ref="J14:J17" si="16">IF(I14=0," ",TIMEVALUE(LEFT(I14,2)&amp;":"&amp;MID(I14,3,2)&amp;":"&amp;RIGHT(I14,2)))</f>
        <v>0.75282407407407403</v>
      </c>
      <c r="K14" s="390"/>
      <c r="L14" s="389" t="str">
        <f t="shared" ref="L14:L17" si="17">IF(K14=0," ",TIMEVALUE(LEFT(K14,2)&amp;":"&amp;MID(K14,3,2)&amp;":"&amp;RIGHT(K14,2)))</f>
        <v xml:space="preserve"> </v>
      </c>
      <c r="M14" s="337"/>
      <c r="Q14" s="247"/>
    </row>
    <row r="15" spans="1:17" ht="49.9" customHeight="1">
      <c r="B15" s="414" t="s">
        <v>18</v>
      </c>
      <c r="C15" s="132" t="s">
        <v>849</v>
      </c>
      <c r="D15" s="389">
        <f t="shared" si="13"/>
        <v>0.58049768518518519</v>
      </c>
      <c r="E15" s="390" t="s">
        <v>935</v>
      </c>
      <c r="F15" s="389">
        <f t="shared" si="14"/>
        <v>0.63206018518518514</v>
      </c>
      <c r="G15" s="390" t="s">
        <v>941</v>
      </c>
      <c r="H15" s="389">
        <f t="shared" si="15"/>
        <v>0.69843749999999993</v>
      </c>
      <c r="I15" s="390"/>
      <c r="J15" s="389" t="str">
        <f t="shared" si="16"/>
        <v xml:space="preserve"> </v>
      </c>
      <c r="K15" s="390"/>
      <c r="L15" s="389" t="str">
        <f t="shared" si="17"/>
        <v xml:space="preserve"> </v>
      </c>
      <c r="M15" s="337"/>
    </row>
    <row r="16" spans="1:17" ht="49.9" customHeight="1">
      <c r="B16" s="415" t="s">
        <v>13</v>
      </c>
      <c r="C16" s="133"/>
      <c r="D16" s="439" t="str">
        <f>IF(C17=0," ",$L$2)</f>
        <v>R</v>
      </c>
      <c r="E16" s="439">
        <v>1528</v>
      </c>
      <c r="F16" s="439" t="str">
        <f t="shared" ref="F16" si="18">IF(E17=0," ",$L$2)</f>
        <v>R</v>
      </c>
      <c r="G16" s="439"/>
      <c r="H16" s="439" t="str">
        <f t="shared" ref="H16" si="19">IF(G17=0," ",$L$2)</f>
        <v>R</v>
      </c>
      <c r="I16" s="439"/>
      <c r="J16" s="439" t="str">
        <f t="shared" ref="J16" si="20">IF(I17=0," ",$L$2)</f>
        <v>R</v>
      </c>
      <c r="K16" s="439"/>
      <c r="L16" s="439" t="str">
        <f t="shared" ref="L16" si="21">IF(K17=0," ",$L$2)</f>
        <v xml:space="preserve"> </v>
      </c>
      <c r="M16" s="337"/>
    </row>
    <row r="17" spans="1:13" ht="49.9" customHeight="1">
      <c r="B17" s="414" t="s">
        <v>19</v>
      </c>
      <c r="C17" s="132" t="s">
        <v>1004</v>
      </c>
      <c r="D17" s="389">
        <f t="shared" si="13"/>
        <v>0.59180555555555558</v>
      </c>
      <c r="E17" s="390" t="s">
        <v>846</v>
      </c>
      <c r="F17" s="389">
        <f t="shared" si="14"/>
        <v>0.64476851851851846</v>
      </c>
      <c r="G17" s="390" t="s">
        <v>1008</v>
      </c>
      <c r="H17" s="389">
        <f t="shared" si="15"/>
        <v>0.71045138888888892</v>
      </c>
      <c r="I17" s="390" t="s">
        <v>1013</v>
      </c>
      <c r="J17" s="389">
        <f t="shared" si="16"/>
        <v>0.76976851851851846</v>
      </c>
      <c r="K17" s="390"/>
      <c r="L17" s="389" t="str">
        <f t="shared" si="17"/>
        <v xml:space="preserve"> </v>
      </c>
      <c r="M17" s="337"/>
    </row>
    <row r="18" spans="1:13" ht="49.9" customHeight="1">
      <c r="B18" s="341"/>
      <c r="C18" s="277"/>
      <c r="D18" s="394"/>
      <c r="E18" s="395"/>
      <c r="F18" s="394"/>
      <c r="G18" s="395"/>
      <c r="H18" s="394"/>
      <c r="I18" s="395"/>
      <c r="J18" s="394"/>
      <c r="K18" s="395"/>
      <c r="L18" s="394"/>
      <c r="M18" s="342"/>
    </row>
    <row r="19" spans="1:13" ht="49.9" customHeight="1">
      <c r="B19" s="29" t="s">
        <v>21</v>
      </c>
      <c r="C19" s="115"/>
      <c r="D19" s="386"/>
      <c r="E19" s="392"/>
      <c r="F19" s="386"/>
      <c r="G19" s="392"/>
      <c r="H19" s="386"/>
      <c r="I19" s="392"/>
      <c r="J19" s="386"/>
      <c r="K19" s="392"/>
      <c r="L19" s="396"/>
      <c r="M19" s="28"/>
    </row>
    <row r="20" spans="1:13" ht="49.9" customHeight="1">
      <c r="A20" t="s">
        <v>911</v>
      </c>
      <c r="B20" s="29"/>
      <c r="C20" s="115"/>
      <c r="D20" s="386"/>
      <c r="E20" s="392"/>
      <c r="F20" s="386"/>
      <c r="G20" s="392"/>
      <c r="H20" s="386"/>
      <c r="I20" s="392"/>
      <c r="J20" s="386"/>
      <c r="K20" s="392"/>
      <c r="L20" s="396"/>
      <c r="M20" s="28"/>
    </row>
    <row r="21" spans="1:13" ht="49.9" customHeight="1">
      <c r="B21" s="430">
        <v>100</v>
      </c>
      <c r="C21" s="116"/>
      <c r="D21" s="384">
        <v>39</v>
      </c>
      <c r="E21" s="384"/>
      <c r="F21" s="384">
        <v>38</v>
      </c>
      <c r="G21" s="384"/>
      <c r="H21" s="384">
        <v>11</v>
      </c>
      <c r="I21" s="384"/>
      <c r="J21" s="384">
        <v>17</v>
      </c>
      <c r="K21" s="384"/>
      <c r="L21" s="384"/>
      <c r="M21" s="28"/>
    </row>
    <row r="22" spans="1:13" ht="49.9" customHeight="1">
      <c r="B22" s="430">
        <v>101</v>
      </c>
      <c r="C22" s="116"/>
      <c r="D22" s="384">
        <v>36</v>
      </c>
      <c r="E22" s="385"/>
      <c r="F22" s="384">
        <v>21</v>
      </c>
      <c r="G22" s="385"/>
      <c r="H22" s="384">
        <v>10</v>
      </c>
      <c r="I22" s="385"/>
      <c r="J22" s="384">
        <v>4</v>
      </c>
      <c r="K22" s="385"/>
      <c r="L22" s="384"/>
      <c r="M22" s="28"/>
    </row>
    <row r="23" spans="1:13" ht="49.9" customHeight="1">
      <c r="B23" s="430">
        <v>200</v>
      </c>
      <c r="C23" s="116"/>
      <c r="D23" s="384">
        <v>42</v>
      </c>
      <c r="E23" s="385"/>
      <c r="F23" s="384">
        <v>36</v>
      </c>
      <c r="G23" s="385"/>
      <c r="H23" s="384">
        <v>28</v>
      </c>
      <c r="I23" s="385"/>
      <c r="J23" s="384">
        <v>15</v>
      </c>
      <c r="K23" s="385"/>
      <c r="L23" s="384"/>
      <c r="M23" s="28"/>
    </row>
    <row r="24" spans="1:13" ht="49.9" customHeight="1">
      <c r="B24" s="430">
        <v>201</v>
      </c>
      <c r="C24" s="116"/>
      <c r="D24" s="384" t="s">
        <v>1014</v>
      </c>
      <c r="E24" s="385"/>
      <c r="F24" s="384" t="s">
        <v>1014</v>
      </c>
      <c r="G24" s="385"/>
      <c r="H24" s="384" t="s">
        <v>1014</v>
      </c>
      <c r="I24" s="385"/>
      <c r="J24" s="384" t="s">
        <v>1014</v>
      </c>
      <c r="K24" s="385"/>
      <c r="L24" s="384"/>
      <c r="M24" s="28"/>
    </row>
    <row r="25" spans="1:13" ht="49.9" customHeight="1">
      <c r="B25" s="430">
        <v>308</v>
      </c>
      <c r="C25" s="116"/>
      <c r="D25" s="384">
        <v>9</v>
      </c>
      <c r="E25" s="385"/>
      <c r="F25" s="384">
        <v>0</v>
      </c>
      <c r="G25" s="385"/>
      <c r="H25" s="384">
        <v>10</v>
      </c>
      <c r="I25" s="385"/>
      <c r="J25" s="384"/>
      <c r="K25" s="385"/>
      <c r="L25" s="384"/>
      <c r="M25" s="28"/>
    </row>
    <row r="26" spans="1:13" ht="49.9" customHeight="1">
      <c r="B26" s="431" t="s">
        <v>24</v>
      </c>
      <c r="C26" s="117"/>
      <c r="D26" s="384">
        <v>0</v>
      </c>
      <c r="E26" s="385"/>
      <c r="F26" s="384" t="str">
        <f>IF(F8=0," ","0")</f>
        <v>0</v>
      </c>
      <c r="G26" s="385"/>
      <c r="H26" s="384" t="str">
        <f>IF(H8=0," ","0")</f>
        <v>0</v>
      </c>
      <c r="I26" s="385"/>
      <c r="J26" s="384" t="str">
        <f>IF(J8=0," ","0")</f>
        <v>0</v>
      </c>
      <c r="K26" s="385"/>
      <c r="L26" s="384" t="str">
        <f>IF(L8=0," ","0")</f>
        <v xml:space="preserve"> </v>
      </c>
      <c r="M26" s="28"/>
    </row>
    <row r="27" spans="1:13" ht="49.9" customHeight="1" thickBot="1">
      <c r="B27" s="432">
        <v>302</v>
      </c>
      <c r="C27" s="118"/>
      <c r="D27" s="384">
        <v>10</v>
      </c>
      <c r="E27" s="385"/>
      <c r="F27" s="384">
        <v>4</v>
      </c>
      <c r="G27" s="385"/>
      <c r="H27" s="384">
        <v>7</v>
      </c>
      <c r="I27" s="385"/>
      <c r="J27" s="384">
        <v>5</v>
      </c>
      <c r="K27" s="385"/>
      <c r="L27" s="384" t="str">
        <f>IF(L8=0," ","0")</f>
        <v xml:space="preserve"> </v>
      </c>
      <c r="M27" s="28"/>
    </row>
    <row r="28" spans="1:13" ht="49.9" customHeight="1" thickTop="1" thickBot="1">
      <c r="B28" s="433" t="s">
        <v>923</v>
      </c>
      <c r="C28" s="119"/>
      <c r="D28" s="397">
        <f>SUM(D21:D27)</f>
        <v>136</v>
      </c>
      <c r="E28" s="398"/>
      <c r="F28" s="397">
        <f>SUM(F21:F27)</f>
        <v>99</v>
      </c>
      <c r="G28" s="398"/>
      <c r="H28" s="397">
        <f>SUM(H21:H27)</f>
        <v>66</v>
      </c>
      <c r="I28" s="398"/>
      <c r="J28" s="397">
        <f>SUM(J21:J27)</f>
        <v>41</v>
      </c>
      <c r="K28" s="399"/>
      <c r="L28" s="400">
        <f>SUM(L21:L27)</f>
        <v>0</v>
      </c>
      <c r="M28" s="28"/>
    </row>
    <row r="29" spans="1:13" ht="49.9" customHeight="1" thickTop="1" thickBot="1">
      <c r="B29" s="433" t="s">
        <v>924</v>
      </c>
      <c r="C29" s="119"/>
      <c r="D29" s="397">
        <f>D28</f>
        <v>136</v>
      </c>
      <c r="E29" s="398"/>
      <c r="F29" s="397">
        <f>D29+F28</f>
        <v>235</v>
      </c>
      <c r="G29" s="398"/>
      <c r="H29" s="397">
        <f>F29+H28</f>
        <v>301</v>
      </c>
      <c r="I29" s="398"/>
      <c r="J29" s="397">
        <f>J28+H29</f>
        <v>342</v>
      </c>
      <c r="K29" s="399"/>
      <c r="L29" s="400">
        <f>L28+J29</f>
        <v>342</v>
      </c>
      <c r="M29" s="130"/>
    </row>
    <row r="30" spans="1:13" ht="49.9" customHeight="1" thickTop="1" thickBot="1">
      <c r="B30" s="434" t="s">
        <v>925</v>
      </c>
      <c r="C30" s="120"/>
      <c r="D30" s="401"/>
      <c r="E30" s="402"/>
      <c r="F30" s="401"/>
      <c r="G30" s="398"/>
      <c r="H30" s="401"/>
      <c r="I30" s="402"/>
      <c r="J30" s="401"/>
      <c r="K30" s="403"/>
      <c r="L30" s="404"/>
      <c r="M30" s="28"/>
    </row>
    <row r="31" spans="1:13" ht="49.9" customHeight="1" thickTop="1" thickBot="1">
      <c r="B31" s="434" t="s">
        <v>926</v>
      </c>
      <c r="C31" s="120"/>
      <c r="D31" s="401"/>
      <c r="E31" s="402"/>
      <c r="F31" s="401"/>
      <c r="G31" s="402"/>
      <c r="H31" s="401"/>
      <c r="I31" s="402"/>
      <c r="J31" s="401"/>
      <c r="K31" s="403"/>
      <c r="L31" s="404"/>
      <c r="M31" s="131" t="s">
        <v>679</v>
      </c>
    </row>
    <row r="32" spans="1:13" ht="49.9" customHeight="1" thickTop="1">
      <c r="B32" s="48"/>
      <c r="J32" s="14"/>
      <c r="K32" s="2" t="s">
        <v>30</v>
      </c>
      <c r="M32" s="28" t="s">
        <v>486</v>
      </c>
    </row>
    <row r="33" spans="2:13" ht="49.9" customHeight="1">
      <c r="B33" s="48"/>
      <c r="J33" s="49" t="s">
        <v>31</v>
      </c>
      <c r="M33" s="28"/>
    </row>
    <row r="34" spans="2:13" ht="49.9" customHeight="1">
      <c r="B34" s="417" t="s">
        <v>32</v>
      </c>
      <c r="C34" s="121"/>
      <c r="D34" t="s">
        <v>33</v>
      </c>
      <c r="M34" s="28"/>
    </row>
    <row r="35" spans="2:13" ht="49.9" customHeight="1">
      <c r="B35" s="435" t="s">
        <v>34</v>
      </c>
      <c r="C35" s="122"/>
      <c r="D35" s="405" t="s">
        <v>68</v>
      </c>
      <c r="E35" s="406"/>
      <c r="F35" s="405" t="s">
        <v>68</v>
      </c>
      <c r="G35" s="406"/>
      <c r="H35" s="405" t="s">
        <v>68</v>
      </c>
      <c r="I35" s="406"/>
      <c r="J35" s="405" t="s">
        <v>68</v>
      </c>
      <c r="K35" s="406"/>
      <c r="L35" s="405"/>
      <c r="M35" s="28"/>
    </row>
    <row r="36" spans="2:13" ht="49.9" customHeight="1">
      <c r="B36" s="435" t="s">
        <v>35</v>
      </c>
      <c r="C36" s="122"/>
      <c r="D36" s="405" t="s">
        <v>1015</v>
      </c>
      <c r="E36" s="406"/>
      <c r="F36" s="405" t="s">
        <v>63</v>
      </c>
      <c r="G36" s="406"/>
      <c r="H36" s="405" t="s">
        <v>62</v>
      </c>
      <c r="I36" s="406"/>
      <c r="J36" s="405" t="s">
        <v>63</v>
      </c>
      <c r="K36" s="406"/>
      <c r="L36" s="405"/>
      <c r="M36" s="53"/>
    </row>
    <row r="37" spans="2:13" ht="49.9" customHeight="1">
      <c r="B37" s="435" t="s">
        <v>36</v>
      </c>
      <c r="C37" s="122"/>
      <c r="D37" s="405" t="s">
        <v>60</v>
      </c>
      <c r="E37" s="406"/>
      <c r="F37" s="405" t="s">
        <v>60</v>
      </c>
      <c r="G37" s="406"/>
      <c r="H37" s="405" t="s">
        <v>60</v>
      </c>
      <c r="I37" s="406"/>
      <c r="J37" s="405" t="s">
        <v>60</v>
      </c>
      <c r="K37" s="406"/>
      <c r="L37" s="405"/>
      <c r="M37" s="53"/>
    </row>
    <row r="38" spans="2:13" ht="49.9" customHeight="1">
      <c r="B38" s="435"/>
      <c r="C38" s="122"/>
      <c r="D38" s="405"/>
      <c r="E38" s="406"/>
      <c r="F38" s="407"/>
      <c r="G38" s="408"/>
      <c r="H38" s="405"/>
      <c r="I38" s="406"/>
      <c r="J38" s="405"/>
      <c r="K38" s="406"/>
      <c r="L38" s="405"/>
      <c r="M38" s="53"/>
    </row>
    <row r="39" spans="2:13" ht="49.9" customHeight="1">
      <c r="B39" s="435" t="s">
        <v>37</v>
      </c>
      <c r="C39" s="122"/>
      <c r="D39" s="405" t="s">
        <v>481</v>
      </c>
      <c r="E39" s="406"/>
      <c r="F39" s="405" t="s">
        <v>481</v>
      </c>
      <c r="G39" s="406"/>
      <c r="H39" s="405" t="s">
        <v>481</v>
      </c>
      <c r="I39" s="406"/>
      <c r="J39" s="405" t="s">
        <v>481</v>
      </c>
      <c r="K39" s="406"/>
      <c r="L39" s="405"/>
      <c r="M39" s="53"/>
    </row>
    <row r="40" spans="2:13" ht="49.9" customHeight="1">
      <c r="B40" s="435" t="s">
        <v>38</v>
      </c>
      <c r="C40" s="122"/>
      <c r="D40" s="405" t="s">
        <v>61</v>
      </c>
      <c r="E40" s="406"/>
      <c r="F40" s="405" t="s">
        <v>61</v>
      </c>
      <c r="G40" s="406"/>
      <c r="H40" s="405" t="s">
        <v>61</v>
      </c>
      <c r="I40" s="406"/>
      <c r="J40" s="405" t="s">
        <v>61</v>
      </c>
      <c r="K40" s="406"/>
      <c r="L40" s="405"/>
      <c r="M40" s="53"/>
    </row>
    <row r="41" spans="2:13" ht="49.9" customHeight="1">
      <c r="B41" s="435" t="s">
        <v>39</v>
      </c>
      <c r="C41" s="122"/>
      <c r="D41" s="405" t="s">
        <v>1016</v>
      </c>
      <c r="E41" s="406"/>
      <c r="F41" s="405" t="s">
        <v>1016</v>
      </c>
      <c r="G41" s="406"/>
      <c r="H41" s="405" t="s">
        <v>138</v>
      </c>
      <c r="I41" s="406"/>
      <c r="J41" s="405" t="s">
        <v>138</v>
      </c>
      <c r="K41" s="406"/>
      <c r="L41" s="405"/>
      <c r="M41" s="53"/>
    </row>
    <row r="42" spans="2:13" ht="49.9" customHeight="1">
      <c r="B42" s="436" t="s">
        <v>40</v>
      </c>
      <c r="C42" s="123"/>
      <c r="D42" s="34"/>
      <c r="E42" s="259"/>
      <c r="H42" s="34"/>
      <c r="I42" s="259"/>
      <c r="J42" s="34"/>
      <c r="K42" s="259"/>
      <c r="L42" s="34"/>
      <c r="M42" s="53"/>
    </row>
    <row r="43" spans="2:13" ht="49.9" customHeight="1">
      <c r="B43" s="48"/>
      <c r="D43" s="34"/>
      <c r="E43" s="259"/>
      <c r="F43" s="34"/>
      <c r="G43" s="259"/>
      <c r="H43" s="34"/>
      <c r="I43" s="259"/>
      <c r="J43" s="34"/>
      <c r="K43" s="259"/>
      <c r="L43" s="34"/>
      <c r="M43" s="53"/>
    </row>
    <row r="44" spans="2:13" ht="49.9" customHeight="1">
      <c r="B44" s="419" t="s">
        <v>41</v>
      </c>
      <c r="C44" s="121"/>
      <c r="D44" s="55"/>
      <c r="E44" s="260"/>
      <c r="F44" s="34"/>
      <c r="G44" s="259"/>
      <c r="H44" s="34"/>
      <c r="I44" s="259"/>
      <c r="J44" s="428" t="s">
        <v>42</v>
      </c>
      <c r="K44" s="260"/>
      <c r="L44" s="34"/>
      <c r="M44" s="53"/>
    </row>
    <row r="45" spans="2:13" ht="49.9" customHeight="1">
      <c r="B45" s="419" t="s">
        <v>43</v>
      </c>
      <c r="C45" s="124"/>
      <c r="D45" s="425"/>
      <c r="E45" s="426"/>
      <c r="F45" s="427" t="s">
        <v>44</v>
      </c>
      <c r="G45" s="259"/>
      <c r="H45" s="34">
        <f>M30*8</f>
        <v>0</v>
      </c>
      <c r="I45" s="259"/>
      <c r="J45" s="429" t="s">
        <v>45</v>
      </c>
      <c r="M45" s="53"/>
    </row>
    <row r="46" spans="2:13" ht="49.9" customHeight="1">
      <c r="B46" s="419" t="s">
        <v>46</v>
      </c>
      <c r="C46" s="124"/>
      <c r="D46" s="425" t="s">
        <v>47</v>
      </c>
      <c r="E46" s="426"/>
      <c r="F46" s="427" t="s">
        <v>44</v>
      </c>
      <c r="G46" s="259"/>
      <c r="H46" s="34">
        <f>F47*8</f>
        <v>0</v>
      </c>
      <c r="I46" s="259"/>
      <c r="J46" s="429" t="s">
        <v>48</v>
      </c>
      <c r="M46" s="53"/>
    </row>
    <row r="47" spans="2:13" ht="49.9" customHeight="1">
      <c r="B47" s="420" t="s">
        <v>49</v>
      </c>
      <c r="D47" s="34"/>
      <c r="E47" s="259"/>
      <c r="F47" s="58"/>
      <c r="G47" s="268"/>
      <c r="H47" s="34"/>
      <c r="I47" s="259"/>
      <c r="J47" s="34"/>
      <c r="K47" s="259"/>
      <c r="L47" s="34"/>
      <c r="M47" s="53"/>
    </row>
    <row r="48" spans="2:13" ht="49.9" customHeight="1">
      <c r="B48" s="420"/>
      <c r="D48" s="55"/>
      <c r="E48" s="260"/>
      <c r="F48" s="34"/>
      <c r="G48" s="259"/>
      <c r="H48" s="34"/>
      <c r="I48" s="259"/>
      <c r="J48" s="34"/>
      <c r="K48" s="259"/>
      <c r="L48" s="34"/>
      <c r="M48" s="53"/>
    </row>
    <row r="49" spans="2:13" ht="49.9" customHeight="1" thickBot="1">
      <c r="B49" s="421" t="s">
        <v>50</v>
      </c>
      <c r="C49" s="125"/>
      <c r="D49" s="60"/>
      <c r="E49" s="261"/>
      <c r="F49" s="34"/>
      <c r="G49" s="259"/>
      <c r="H49" s="60"/>
      <c r="I49" s="261"/>
      <c r="J49" s="60"/>
      <c r="K49" s="261"/>
      <c r="L49" s="60"/>
      <c r="M49" s="53"/>
    </row>
    <row r="50" spans="2:13" ht="49.9" customHeight="1" thickBot="1">
      <c r="B50" s="422" t="s">
        <v>921</v>
      </c>
      <c r="C50" s="124"/>
      <c r="D50" s="409" t="s">
        <v>134</v>
      </c>
      <c r="E50" s="410"/>
      <c r="F50" s="409" t="s">
        <v>870</v>
      </c>
      <c r="G50" s="410"/>
      <c r="H50" s="409" t="s">
        <v>870</v>
      </c>
      <c r="I50" s="410"/>
      <c r="J50" s="409" t="s">
        <v>870</v>
      </c>
      <c r="K50" s="410"/>
      <c r="L50" s="409"/>
      <c r="M50" s="53"/>
    </row>
    <row r="51" spans="2:13" ht="49.9" customHeight="1" thickBot="1">
      <c r="B51" s="422" t="s">
        <v>922</v>
      </c>
      <c r="C51" s="124"/>
      <c r="D51" s="409">
        <v>87</v>
      </c>
      <c r="E51" s="410"/>
      <c r="F51" s="409">
        <v>90</v>
      </c>
      <c r="G51" s="410"/>
      <c r="H51" s="409">
        <v>91</v>
      </c>
      <c r="I51" s="410"/>
      <c r="J51" s="409">
        <v>91</v>
      </c>
      <c r="K51" s="410"/>
      <c r="L51" s="409"/>
      <c r="M51" s="53"/>
    </row>
    <row r="52" spans="2:13" ht="49.9" customHeight="1">
      <c r="B52" s="423" t="s">
        <v>53</v>
      </c>
      <c r="C52" s="126"/>
      <c r="D52" s="34"/>
      <c r="E52" s="259"/>
      <c r="J52" s="34"/>
      <c r="K52" s="259"/>
      <c r="L52" s="34"/>
      <c r="M52" s="53"/>
    </row>
    <row r="53" spans="2:13" ht="49.9" customHeight="1">
      <c r="B53" s="420" t="s">
        <v>54</v>
      </c>
      <c r="C53" s="127"/>
      <c r="D53" s="448" t="s">
        <v>1019</v>
      </c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49.9" customHeight="1">
      <c r="B54" s="420"/>
      <c r="C54" s="127"/>
      <c r="D54" s="427" t="s">
        <v>1018</v>
      </c>
      <c r="E54" s="259"/>
      <c r="F54" s="34"/>
      <c r="G54" s="259"/>
      <c r="H54" s="34"/>
      <c r="I54" s="259"/>
      <c r="J54" s="34"/>
      <c r="K54" s="259"/>
      <c r="L54" s="34"/>
      <c r="M54" s="53"/>
    </row>
    <row r="55" spans="2:13" ht="49.9" customHeight="1" thickBot="1">
      <c r="B55" s="424"/>
      <c r="C55" s="68"/>
      <c r="D55" s="449" t="s">
        <v>1017</v>
      </c>
      <c r="E55" s="264"/>
      <c r="F55" s="68"/>
      <c r="G55" s="264"/>
      <c r="H55" s="68"/>
      <c r="I55" s="264"/>
      <c r="J55" s="68"/>
      <c r="K55" s="264"/>
      <c r="L55" s="68"/>
      <c r="M55" s="98"/>
    </row>
    <row r="56" spans="2:13" ht="15.75" thickTop="1"/>
  </sheetData>
  <mergeCells count="2">
    <mergeCell ref="B1:M1"/>
    <mergeCell ref="H2:J2"/>
  </mergeCells>
  <dataValidations count="8">
    <dataValidation type="list" errorStyle="information" operator="equal" allowBlank="1" showErrorMessage="1" sqref="D35:L35" xr:uid="{00000000-0002-0000-1700-000000000000}">
      <formula1>"Ted Dunn,Richard Gray,Billy Rueckert, Victor Varney"</formula1>
    </dataValidation>
    <dataValidation type="list" errorStyle="information" operator="equal" allowBlank="1" showErrorMessage="1" sqref="D39:L39" xr:uid="{00000000-0002-0000-1700-000001000000}">
      <formula1>"Chris R Boli,Jay Horn, Nathan DeWitt"</formula1>
    </dataValidation>
    <dataValidation type="list" errorStyle="information" operator="equal" allowBlank="1" showErrorMessage="1" sqref="D40:L40" xr:uid="{00000000-0002-0000-1700-000002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41:L41" xr:uid="{00000000-0002-0000-1700-000003000000}">
      <formula1>"Dennis Winchell, Art Kotz, Harold BoettcherArt Kotz, Rob Grau,Joe Mills,John Morck,Brandt Wilkus,Chris Tilley,Charles Stirewalt,Victor Varney,Nick Conner,Richard Gray,John Tredway,Donald Marshall"</formula1>
    </dataValidation>
    <dataValidation errorStyle="information" allowBlank="1" showInputMessage="1" showErrorMessage="1" sqref="D42:E42" xr:uid="{00000000-0002-0000-1700-000004000000}"/>
    <dataValidation type="list" errorStyle="information" operator="equal" allowBlank="1" showErrorMessage="1" sqref="D37:L37" xr:uid="{00000000-0002-0000-1700-000005000000}">
      <formula1>"Donald Marshall,Charles Stirewalt,Chris Tilley,John Tredway,Victor Varney"</formula1>
    </dataValidation>
    <dataValidation type="list" errorStyle="information" operator="equal" allowBlank="1" showErrorMessage="1" sqref="D36:L36" xr:uid="{00000000-0002-0000-1700-000006000000}">
      <formula1>"Harold Boettcher,Gene Ezzell,Rob Grau,Roger Koss,Gray Lackey,Michael S MacLean,Joe Mills,John F Morck,Ray Albers"</formula1>
    </dataValidation>
    <dataValidation type="list" errorStyle="warning" operator="equal" allowBlank="1" showErrorMessage="1" sqref="D8:L8" xr:uid="{00000000-0002-0000-1700-000007000000}">
      <formula1>"17,,399,671,1686,1640"</formula1>
    </dataValidation>
  </dataValidations>
  <pageMargins left="0.7" right="0.7" top="0.75" bottom="0.75" header="0.3" footer="0.3"/>
  <pageSetup scale="24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Check Names" prompt="_x000a__x000a_" xr:uid="{ECA9022D-44B6-41FE-BAE1-99388A45C1E1}">
          <x14:formula1>
            <xm:f>DATA_Lists!$X$4:$X$219</xm:f>
          </x14:formula1>
          <xm:sqref>M32</xm:sqref>
        </x14:dataValidation>
      </x14:dataValidation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Q56"/>
  <sheetViews>
    <sheetView workbookViewId="0"/>
  </sheetViews>
  <sheetFormatPr defaultRowHeight="15"/>
  <cols>
    <col min="1" max="1" width="3.28515625" customWidth="1"/>
    <col min="2" max="2" width="50.7109375" customWidth="1"/>
    <col min="3" max="3" width="2.28515625" customWidth="1"/>
    <col min="4" max="4" width="50.7109375" customWidth="1"/>
    <col min="5" max="5" width="2.140625" style="14" customWidth="1"/>
    <col min="6" max="6" width="50.7109375" customWidth="1"/>
    <col min="7" max="7" width="2.140625" style="14" customWidth="1"/>
    <col min="8" max="8" width="50.7109375" customWidth="1"/>
    <col min="9" max="9" width="1.7109375" style="14" customWidth="1"/>
    <col min="10" max="10" width="50.7109375" customWidth="1"/>
    <col min="11" max="11" width="2.140625" style="14" customWidth="1"/>
    <col min="12" max="12" width="50.7109375" customWidth="1"/>
    <col min="13" max="13" width="20.7109375" customWidth="1"/>
    <col min="14" max="14" width="1.5703125" customWidth="1"/>
    <col min="15" max="15" width="23.28515625" customWidth="1"/>
    <col min="16" max="1030" width="11.7109375" customWidth="1"/>
  </cols>
  <sheetData>
    <row r="1" spans="1:17" ht="55.9" customHeight="1" thickTop="1">
      <c r="B1" s="501" t="s">
        <v>3</v>
      </c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</row>
    <row r="2" spans="1:17" ht="49.9" customHeight="1">
      <c r="B2" s="411" t="s">
        <v>4</v>
      </c>
      <c r="C2" s="110"/>
      <c r="D2" s="239"/>
      <c r="E2" s="250"/>
      <c r="F2" s="6" t="s">
        <v>5</v>
      </c>
      <c r="G2" s="265"/>
      <c r="H2" s="502">
        <v>45135</v>
      </c>
      <c r="I2" s="502"/>
      <c r="J2" s="502"/>
      <c r="K2" s="271"/>
      <c r="L2" s="99" t="s">
        <v>7</v>
      </c>
      <c r="M2" s="8" t="s">
        <v>6</v>
      </c>
    </row>
    <row r="3" spans="1:17" ht="49.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438">
        <f>IF(H2="","",INDEX('2023_Trains'!B7:D59,MATCH(H2,'2023_Trains'!C7:C59,0),1))</f>
        <v>29</v>
      </c>
    </row>
    <row r="4" spans="1:17" ht="49.9" customHeight="1">
      <c r="B4" s="5"/>
      <c r="C4" s="110"/>
      <c r="D4" s="437"/>
      <c r="E4" s="251"/>
      <c r="F4" s="102"/>
      <c r="G4" s="266"/>
      <c r="H4" s="396">
        <f>IF(H2=0," ",VLOOKUP(H2,'2023_Trains'!C9:N62,11,))</f>
        <v>4609</v>
      </c>
      <c r="I4" s="270"/>
      <c r="J4" s="246"/>
      <c r="K4" s="273"/>
      <c r="L4" s="35"/>
      <c r="M4" s="108"/>
    </row>
    <row r="5" spans="1:17" ht="49.9" customHeight="1">
      <c r="B5" s="412" t="s">
        <v>917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49.9" customHeight="1">
      <c r="A6" s="14"/>
      <c r="B6" s="413" t="s">
        <v>918</v>
      </c>
      <c r="C6" s="112"/>
      <c r="D6" s="381" t="str">
        <f>IF($H$2=0," ",IF(VLOOKUP($H$2,'2023_Trains'!$C$7:$N$63,4)=0," ",VLOOKUP($H$2,'2023_Trains'!$C$7:$N$63,4,FALSE)))</f>
        <v>10:30 am</v>
      </c>
      <c r="E6" s="382"/>
      <c r="F6" s="381" t="str">
        <f>IF($H$2=0," ",IF(VLOOKUP($H$2,'2023_Trains'!$C$7:$N$63,5)=0," ",VLOOKUP($H$2,'2023_Trains'!$C$7:$N$63,5,FALSE)))</f>
        <v xml:space="preserve"> </v>
      </c>
      <c r="G6" s="382"/>
      <c r="H6" s="381" t="str">
        <f>IF($H$2=0," ",IF(VLOOKUP($H$2,'2023_Trains'!$C$7:$N$63,6)=0," ",VLOOKUP($H$2,'2023_Trains'!$C$7:$N$63,6,FALSE)))</f>
        <v xml:space="preserve"> </v>
      </c>
      <c r="I6" s="382"/>
      <c r="J6" s="381" t="str">
        <f>IF($H$2=0," ",IF(VLOOKUP($H$2,'2023_Trains'!$C$7:$N$63,7)=0," ",VLOOKUP($H$2,'2023_Trains'!$C$7:$N$63,7,FALSE)))</f>
        <v xml:space="preserve"> </v>
      </c>
      <c r="K6" s="382"/>
      <c r="L6" s="381" t="str">
        <f>IF($H$2=0," ",IF(VLOOKUP($H$2,'2023_Trains'!$C$7:$N$63,8)=0," ",VLOOKUP($H$2,'2023_Trains'!$C$7:$N$63,8,FALSE)))</f>
        <v xml:space="preserve"> </v>
      </c>
      <c r="M6" s="26"/>
      <c r="N6" s="14"/>
    </row>
    <row r="7" spans="1:17" ht="49.9" customHeight="1">
      <c r="A7" s="14"/>
      <c r="B7" s="18" t="s">
        <v>919</v>
      </c>
      <c r="C7" s="113"/>
      <c r="D7" s="383">
        <f>IF(D6=" "," ",VALUE(D6))</f>
        <v>0.4375</v>
      </c>
      <c r="E7" s="382"/>
      <c r="F7" s="383" t="str">
        <f>IF(F6=" "," ",VALUE(F6))</f>
        <v xml:space="preserve"> </v>
      </c>
      <c r="G7" s="382"/>
      <c r="H7" s="383" t="str">
        <f t="shared" ref="H7:L7" si="0">IF(H6=" "," ",VALUE(H6))</f>
        <v xml:space="preserve"> </v>
      </c>
      <c r="I7" s="382"/>
      <c r="J7" s="383" t="str">
        <f t="shared" si="0"/>
        <v xml:space="preserve"> </v>
      </c>
      <c r="K7" s="382"/>
      <c r="L7" s="383" t="str">
        <f t="shared" si="0"/>
        <v xml:space="preserve"> </v>
      </c>
      <c r="M7" s="330"/>
      <c r="N7" s="14"/>
      <c r="O7" s="282"/>
    </row>
    <row r="8" spans="1:17" ht="49.9" customHeight="1">
      <c r="B8" s="18" t="s">
        <v>920</v>
      </c>
      <c r="C8" s="113"/>
      <c r="D8" s="384">
        <v>671</v>
      </c>
      <c r="E8" s="385"/>
      <c r="F8" s="384"/>
      <c r="G8" s="385"/>
      <c r="H8" s="384"/>
      <c r="I8" s="385"/>
      <c r="J8" s="384"/>
      <c r="K8" s="385"/>
      <c r="L8" s="384"/>
      <c r="M8" s="20"/>
    </row>
    <row r="9" spans="1:17" ht="49.9" customHeight="1">
      <c r="B9" s="23"/>
      <c r="C9" s="114"/>
      <c r="D9" s="386"/>
      <c r="E9" s="387"/>
      <c r="F9" s="388"/>
      <c r="G9" s="387"/>
      <c r="H9" s="388"/>
      <c r="I9" s="387"/>
      <c r="J9" s="388"/>
      <c r="K9" s="387"/>
      <c r="L9" s="388"/>
      <c r="M9" s="20"/>
    </row>
    <row r="10" spans="1:17" ht="49.9" customHeight="1">
      <c r="B10" s="414" t="s">
        <v>12</v>
      </c>
      <c r="C10" s="132" t="s">
        <v>996</v>
      </c>
      <c r="D10" s="389">
        <f t="shared" ref="D10:F12" si="1">IF(C10=0," ",TIMEVALUE(LEFT(C10,2)&amp;":"&amp;MID(C10,3,2)&amp;":"&amp;RIGHT(C10,2)))</f>
        <v>0.44137731481481479</v>
      </c>
      <c r="E10" s="390"/>
      <c r="F10" s="389" t="str">
        <f t="shared" si="1"/>
        <v xml:space="preserve"> </v>
      </c>
      <c r="G10" s="390"/>
      <c r="H10" s="389" t="str">
        <f t="shared" ref="H10" si="2">IF(G10=0," ",TIMEVALUE(LEFT(G10,2)&amp;":"&amp;MID(G10,3,2)&amp;":"&amp;RIGHT(G10,2)))</f>
        <v xml:space="preserve"> </v>
      </c>
      <c r="I10" s="390"/>
      <c r="J10" s="389" t="str">
        <f t="shared" ref="J10" si="3">IF(I10=0," ",TIMEVALUE(LEFT(I10,2)&amp;":"&amp;MID(I10,3,2)&amp;":"&amp;RIGHT(I10,2)))</f>
        <v xml:space="preserve"> </v>
      </c>
      <c r="K10" s="390"/>
      <c r="L10" s="389" t="str">
        <f t="shared" ref="L10" si="4">IF(K10=0," ",TIMEVALUE(LEFT(K10,2)&amp;":"&amp;MID(K10,3,2)&amp;":"&amp;RIGHT(K10,2)))</f>
        <v xml:space="preserve"> </v>
      </c>
      <c r="M10" s="337"/>
    </row>
    <row r="11" spans="1:17" ht="49.9" customHeight="1">
      <c r="B11" s="415" t="s">
        <v>13</v>
      </c>
      <c r="C11" s="248"/>
      <c r="D11" s="439" t="str">
        <f>IF(C12=0," ",$L$2)</f>
        <v>R</v>
      </c>
      <c r="E11" s="439"/>
      <c r="F11" s="439" t="str">
        <f t="shared" ref="F11" si="5">IF(E12=0," ",$L$2)</f>
        <v xml:space="preserve"> </v>
      </c>
      <c r="G11" s="439"/>
      <c r="H11" s="439" t="str">
        <f t="shared" ref="H11" si="6">IF(G12=0," ",$L$2)</f>
        <v xml:space="preserve"> </v>
      </c>
      <c r="I11" s="439"/>
      <c r="J11" s="439" t="str">
        <f t="shared" ref="J11" si="7">IF(I12=0," ",$L$2)</f>
        <v xml:space="preserve"> </v>
      </c>
      <c r="K11" s="439"/>
      <c r="L11" s="439" t="str">
        <f t="shared" ref="L11" si="8">IF(K12=0," ",$L$2)</f>
        <v xml:space="preserve"> </v>
      </c>
      <c r="M11" s="337"/>
      <c r="O11" s="245"/>
    </row>
    <row r="12" spans="1:17" ht="49.9" customHeight="1">
      <c r="B12" s="414" t="s">
        <v>14</v>
      </c>
      <c r="C12" s="132" t="s">
        <v>830</v>
      </c>
      <c r="D12" s="389">
        <f t="shared" si="1"/>
        <v>0.44914351851851847</v>
      </c>
      <c r="E12" s="390"/>
      <c r="F12" s="389" t="str">
        <f t="shared" ref="F12" si="9">IF(E12=0," ",TIMEVALUE(LEFT(E12,2)&amp;":"&amp;MID(E12,3,2)&amp;":"&amp;RIGHT(E12,2)))</f>
        <v xml:space="preserve"> </v>
      </c>
      <c r="G12" s="390"/>
      <c r="H12" s="389" t="str">
        <f t="shared" ref="H12" si="10">IF(G12=0," ",TIMEVALUE(LEFT(G12,2)&amp;":"&amp;MID(G12,3,2)&amp;":"&amp;RIGHT(G12,2)))</f>
        <v xml:space="preserve"> </v>
      </c>
      <c r="I12" s="390"/>
      <c r="J12" s="389" t="str">
        <f t="shared" ref="J12" si="11">IF(I12=0," ",TIMEVALUE(LEFT(I12,2)&amp;":"&amp;MID(I12,3,2)&amp;":"&amp;RIGHT(I12,2)))</f>
        <v xml:space="preserve"> </v>
      </c>
      <c r="K12" s="390"/>
      <c r="L12" s="389" t="str">
        <f t="shared" ref="L12" si="12">IF(K12=0," ",TIMEVALUE(LEFT(K12,2)&amp;":"&amp;MID(K12,3,2)&amp;":"&amp;RIGHT(K12,2)))</f>
        <v xml:space="preserve"> </v>
      </c>
      <c r="M12" s="337"/>
      <c r="O12" s="301"/>
    </row>
    <row r="13" spans="1:17" ht="49.9" customHeight="1">
      <c r="B13" s="414" t="s">
        <v>16</v>
      </c>
      <c r="C13" s="132" t="s">
        <v>997</v>
      </c>
      <c r="D13" s="389">
        <f>IF(C13=0," ",TIMEVALUE(LEFT(C13,2)&amp;":"&amp;MID(C13,3,2)&amp;":"&amp;RIGHT(C13,2)))</f>
        <v>0.45549768518518513</v>
      </c>
      <c r="E13" s="393"/>
      <c r="F13" s="389" t="str">
        <f>IF(E13=0," ",TIMEVALUE(LEFT(E13,2)&amp;":"&amp;MID(E13,3,2)&amp;":"&amp;RIGHT(E13,2)))</f>
        <v xml:space="preserve"> </v>
      </c>
      <c r="G13" s="393"/>
      <c r="H13" s="389" t="str">
        <f>IF(G13=0," ",TIMEVALUE(LEFT(G13,2)&amp;":"&amp;MID(G13,3,2)&amp;":"&amp;RIGHT(G13,2)))</f>
        <v xml:space="preserve"> </v>
      </c>
      <c r="I13" s="393"/>
      <c r="J13" s="389" t="str">
        <f>IF(I13=0," ",TIMEVALUE(LEFT(I13,2)&amp;":"&amp;MID(I13,3,2)&amp;":"&amp;RIGHT(I13,2)))</f>
        <v xml:space="preserve"> </v>
      </c>
      <c r="K13" s="393"/>
      <c r="L13" s="389" t="str">
        <f>IF(K13=0," ",TIMEVALUE(LEFT(K13,2)&amp;":"&amp;MID(K13,3,2)&amp;":"&amp;RIGHT(K13,2)))</f>
        <v xml:space="preserve"> </v>
      </c>
      <c r="M13" s="337" t="s">
        <v>15</v>
      </c>
    </row>
    <row r="14" spans="1:17" ht="49.9" customHeight="1">
      <c r="B14" s="414" t="s">
        <v>17</v>
      </c>
      <c r="C14" s="132" t="s">
        <v>998</v>
      </c>
      <c r="D14" s="389">
        <f t="shared" ref="D14:D17" si="13">IF(C14=0," ",TIMEVALUE(LEFT(C14,2)&amp;":"&amp;MID(C14,3,2)&amp;":"&amp;RIGHT(C14,2)))</f>
        <v>0.4682175925925926</v>
      </c>
      <c r="E14" s="390"/>
      <c r="F14" s="389" t="str">
        <f t="shared" ref="F14:F17" si="14">IF(E14=0," ",TIMEVALUE(LEFT(E14,2)&amp;":"&amp;MID(E14,3,2)&amp;":"&amp;RIGHT(E14,2)))</f>
        <v xml:space="preserve"> </v>
      </c>
      <c r="G14" s="390"/>
      <c r="H14" s="389" t="str">
        <f t="shared" ref="H14:H17" si="15">IF(G14=0," ",TIMEVALUE(LEFT(G14,2)&amp;":"&amp;MID(G14,3,2)&amp;":"&amp;RIGHT(G14,2)))</f>
        <v xml:space="preserve"> </v>
      </c>
      <c r="I14" s="390"/>
      <c r="J14" s="389" t="str">
        <f t="shared" ref="J14:J17" si="16">IF(I14=0," ",TIMEVALUE(LEFT(I14,2)&amp;":"&amp;MID(I14,3,2)&amp;":"&amp;RIGHT(I14,2)))</f>
        <v xml:space="preserve"> </v>
      </c>
      <c r="K14" s="390"/>
      <c r="L14" s="389" t="str">
        <f t="shared" ref="L14:L17" si="17">IF(K14=0," ",TIMEVALUE(LEFT(K14,2)&amp;":"&amp;MID(K14,3,2)&amp;":"&amp;RIGHT(K14,2)))</f>
        <v xml:space="preserve"> </v>
      </c>
      <c r="M14" s="337"/>
      <c r="Q14" s="247"/>
    </row>
    <row r="15" spans="1:17" ht="49.9" customHeight="1">
      <c r="B15" s="414" t="s">
        <v>18</v>
      </c>
      <c r="C15" s="132" t="s">
        <v>833</v>
      </c>
      <c r="D15" s="389">
        <f t="shared" si="13"/>
        <v>0.47315972222222219</v>
      </c>
      <c r="E15" s="390"/>
      <c r="F15" s="389" t="str">
        <f t="shared" si="14"/>
        <v xml:space="preserve"> </v>
      </c>
      <c r="G15" s="390"/>
      <c r="H15" s="389" t="str">
        <f t="shared" si="15"/>
        <v xml:space="preserve"> </v>
      </c>
      <c r="I15" s="390"/>
      <c r="J15" s="389" t="str">
        <f t="shared" si="16"/>
        <v xml:space="preserve"> </v>
      </c>
      <c r="K15" s="390"/>
      <c r="L15" s="389" t="str">
        <f t="shared" si="17"/>
        <v xml:space="preserve"> </v>
      </c>
      <c r="M15" s="337"/>
    </row>
    <row r="16" spans="1:17" ht="49.9" customHeight="1">
      <c r="B16" s="415" t="s">
        <v>13</v>
      </c>
      <c r="C16" s="133"/>
      <c r="D16" s="439" t="str">
        <f>IF(C17=0," ",$L$2)</f>
        <v>R</v>
      </c>
      <c r="E16" s="439"/>
      <c r="F16" s="439" t="str">
        <f t="shared" ref="F16" si="18">IF(E17=0," ",$L$2)</f>
        <v xml:space="preserve"> </v>
      </c>
      <c r="G16" s="439"/>
      <c r="H16" s="439" t="str">
        <f t="shared" ref="H16" si="19">IF(G17=0," ",$L$2)</f>
        <v xml:space="preserve"> </v>
      </c>
      <c r="I16" s="439"/>
      <c r="J16" s="439" t="str">
        <f t="shared" ref="J16" si="20">IF(I17=0," ",$L$2)</f>
        <v xml:space="preserve"> </v>
      </c>
      <c r="K16" s="439"/>
      <c r="L16" s="439" t="str">
        <f t="shared" ref="L16" si="21">IF(K17=0," ",$L$2)</f>
        <v xml:space="preserve"> </v>
      </c>
      <c r="M16" s="337"/>
    </row>
    <row r="17" spans="1:13" ht="49.9" customHeight="1">
      <c r="B17" s="414" t="s">
        <v>19</v>
      </c>
      <c r="C17" s="132" t="s">
        <v>999</v>
      </c>
      <c r="D17" s="389">
        <f t="shared" si="13"/>
        <v>0.48092592592592592</v>
      </c>
      <c r="E17" s="390"/>
      <c r="F17" s="389" t="str">
        <f t="shared" si="14"/>
        <v xml:space="preserve"> </v>
      </c>
      <c r="G17" s="390"/>
      <c r="H17" s="389" t="str">
        <f t="shared" si="15"/>
        <v xml:space="preserve"> </v>
      </c>
      <c r="I17" s="390"/>
      <c r="J17" s="389" t="str">
        <f t="shared" si="16"/>
        <v xml:space="preserve"> </v>
      </c>
      <c r="K17" s="390"/>
      <c r="L17" s="389" t="str">
        <f t="shared" si="17"/>
        <v xml:space="preserve"> </v>
      </c>
      <c r="M17" s="337"/>
    </row>
    <row r="18" spans="1:13" ht="49.9" customHeight="1">
      <c r="B18" s="341"/>
      <c r="C18" s="277"/>
      <c r="D18" s="394"/>
      <c r="E18" s="395"/>
      <c r="F18" s="394"/>
      <c r="G18" s="395"/>
      <c r="H18" s="394"/>
      <c r="I18" s="395"/>
      <c r="J18" s="394"/>
      <c r="K18" s="395"/>
      <c r="L18" s="394"/>
      <c r="M18" s="342"/>
    </row>
    <row r="19" spans="1:13" ht="49.9" customHeight="1">
      <c r="B19" s="29" t="s">
        <v>21</v>
      </c>
      <c r="C19" s="115"/>
      <c r="D19" s="386"/>
      <c r="E19" s="392"/>
      <c r="F19" s="386"/>
      <c r="G19" s="392"/>
      <c r="H19" s="386"/>
      <c r="I19" s="392"/>
      <c r="J19" s="386"/>
      <c r="K19" s="392"/>
      <c r="L19" s="396"/>
      <c r="M19" s="28"/>
    </row>
    <row r="20" spans="1:13" ht="49.9" customHeight="1">
      <c r="A20" t="s">
        <v>911</v>
      </c>
      <c r="B20" s="29"/>
      <c r="C20" s="115"/>
      <c r="D20" s="386"/>
      <c r="E20" s="392"/>
      <c r="F20" s="386"/>
      <c r="G20" s="392"/>
      <c r="H20" s="386"/>
      <c r="I20" s="392"/>
      <c r="J20" s="386"/>
      <c r="K20" s="392"/>
      <c r="L20" s="396"/>
      <c r="M20" s="28"/>
    </row>
    <row r="21" spans="1:13" ht="49.9" customHeight="1">
      <c r="B21" s="430">
        <v>100</v>
      </c>
      <c r="C21" s="116"/>
      <c r="D21" s="384">
        <v>54</v>
      </c>
      <c r="E21" s="384"/>
      <c r="F21" s="384"/>
      <c r="G21" s="384"/>
      <c r="H21" s="384"/>
      <c r="I21" s="384"/>
      <c r="J21" s="384"/>
      <c r="K21" s="384"/>
      <c r="L21" s="384"/>
      <c r="M21" s="28"/>
    </row>
    <row r="22" spans="1:13" ht="49.9" customHeight="1">
      <c r="B22" s="430">
        <v>101</v>
      </c>
      <c r="C22" s="116"/>
      <c r="D22" s="384">
        <v>43</v>
      </c>
      <c r="E22" s="385"/>
      <c r="F22" s="384"/>
      <c r="G22" s="385"/>
      <c r="H22" s="384"/>
      <c r="I22" s="385"/>
      <c r="J22" s="384"/>
      <c r="K22" s="385"/>
      <c r="L22" s="384"/>
      <c r="M22" s="28"/>
    </row>
    <row r="23" spans="1:13" ht="49.9" customHeight="1">
      <c r="B23" s="430">
        <v>200</v>
      </c>
      <c r="C23" s="116"/>
      <c r="D23" s="384">
        <v>58</v>
      </c>
      <c r="E23" s="385"/>
      <c r="F23" s="384"/>
      <c r="G23" s="385"/>
      <c r="H23" s="384"/>
      <c r="I23" s="385"/>
      <c r="J23" s="384"/>
      <c r="K23" s="385"/>
      <c r="L23" s="384"/>
      <c r="M23" s="28"/>
    </row>
    <row r="24" spans="1:13" ht="49.9" customHeight="1">
      <c r="B24" s="430">
        <v>201</v>
      </c>
      <c r="C24" s="116"/>
      <c r="D24" s="384">
        <v>0</v>
      </c>
      <c r="E24" s="385"/>
      <c r="F24" s="384"/>
      <c r="G24" s="385"/>
      <c r="H24" s="384"/>
      <c r="I24" s="385"/>
      <c r="J24" s="384"/>
      <c r="K24" s="385"/>
      <c r="L24" s="384"/>
      <c r="M24" s="28"/>
    </row>
    <row r="25" spans="1:13" ht="49.9" customHeight="1">
      <c r="B25" s="430">
        <v>308</v>
      </c>
      <c r="C25" s="116"/>
      <c r="D25" s="384">
        <v>5</v>
      </c>
      <c r="E25" s="385"/>
      <c r="F25" s="384"/>
      <c r="G25" s="385"/>
      <c r="H25" s="384"/>
      <c r="I25" s="385"/>
      <c r="J25" s="384"/>
      <c r="K25" s="385"/>
      <c r="L25" s="384"/>
      <c r="M25" s="28"/>
    </row>
    <row r="26" spans="1:13" ht="49.9" customHeight="1">
      <c r="B26" s="431" t="s">
        <v>24</v>
      </c>
      <c r="C26" s="117"/>
      <c r="D26" s="384">
        <v>0</v>
      </c>
      <c r="E26" s="385"/>
      <c r="F26" s="384" t="str">
        <f>IF(F8=0," ","0")</f>
        <v xml:space="preserve"> </v>
      </c>
      <c r="G26" s="385"/>
      <c r="H26" s="384" t="str">
        <f>IF(H8=0," ","0")</f>
        <v xml:space="preserve"> </v>
      </c>
      <c r="I26" s="385"/>
      <c r="J26" s="384" t="str">
        <f>IF(J8=0," ","0")</f>
        <v xml:space="preserve"> </v>
      </c>
      <c r="K26" s="385"/>
      <c r="L26" s="384" t="str">
        <f>IF(L8=0," ","0")</f>
        <v xml:space="preserve"> </v>
      </c>
      <c r="M26" s="28"/>
    </row>
    <row r="27" spans="1:13" ht="49.9" customHeight="1" thickBot="1">
      <c r="B27" s="432">
        <v>302</v>
      </c>
      <c r="C27" s="118"/>
      <c r="D27" s="384">
        <v>8</v>
      </c>
      <c r="E27" s="385"/>
      <c r="F27" s="384" t="str">
        <f>IF(F8=0," ","0")</f>
        <v xml:space="preserve"> </v>
      </c>
      <c r="G27" s="385"/>
      <c r="H27" s="384" t="str">
        <f>IF(H8=0," ","0")</f>
        <v xml:space="preserve"> </v>
      </c>
      <c r="I27" s="385"/>
      <c r="J27" s="384" t="str">
        <f>IF(J8=0," ","0")</f>
        <v xml:space="preserve"> </v>
      </c>
      <c r="K27" s="385"/>
      <c r="L27" s="384" t="str">
        <f>IF(L8=0," ","0")</f>
        <v xml:space="preserve"> </v>
      </c>
      <c r="M27" s="28"/>
    </row>
    <row r="28" spans="1:13" ht="49.9" customHeight="1" thickTop="1" thickBot="1">
      <c r="B28" s="433" t="s">
        <v>923</v>
      </c>
      <c r="C28" s="119"/>
      <c r="D28" s="397">
        <f>SUM(D21:D27)</f>
        <v>168</v>
      </c>
      <c r="E28" s="398"/>
      <c r="F28" s="397">
        <f>SUM(F21:F27)</f>
        <v>0</v>
      </c>
      <c r="G28" s="398"/>
      <c r="H28" s="397">
        <f>SUM(H21:H27)</f>
        <v>0</v>
      </c>
      <c r="I28" s="398"/>
      <c r="J28" s="397">
        <f>SUM(J21:J27)</f>
        <v>0</v>
      </c>
      <c r="K28" s="399"/>
      <c r="L28" s="400">
        <f>SUM(L21:L27)</f>
        <v>0</v>
      </c>
      <c r="M28" s="28"/>
    </row>
    <row r="29" spans="1:13" ht="49.9" customHeight="1" thickTop="1" thickBot="1">
      <c r="B29" s="433" t="s">
        <v>924</v>
      </c>
      <c r="C29" s="119"/>
      <c r="D29" s="397">
        <f>D28</f>
        <v>168</v>
      </c>
      <c r="E29" s="398"/>
      <c r="F29" s="397">
        <f>D29+F28</f>
        <v>168</v>
      </c>
      <c r="G29" s="398"/>
      <c r="H29" s="397">
        <f>F29+H28</f>
        <v>168</v>
      </c>
      <c r="I29" s="398"/>
      <c r="J29" s="397">
        <f>J28+H29</f>
        <v>168</v>
      </c>
      <c r="K29" s="399"/>
      <c r="L29" s="400">
        <f>L28+J29</f>
        <v>168</v>
      </c>
      <c r="M29" s="130"/>
    </row>
    <row r="30" spans="1:13" ht="49.9" customHeight="1" thickTop="1" thickBot="1">
      <c r="B30" s="434" t="s">
        <v>925</v>
      </c>
      <c r="C30" s="120"/>
      <c r="D30" s="401"/>
      <c r="E30" s="402"/>
      <c r="F30" s="401"/>
      <c r="G30" s="398"/>
      <c r="H30" s="401"/>
      <c r="I30" s="402"/>
      <c r="J30" s="401"/>
      <c r="K30" s="403"/>
      <c r="L30" s="404"/>
      <c r="M30" s="28"/>
    </row>
    <row r="31" spans="1:13" ht="49.9" customHeight="1" thickTop="1" thickBot="1">
      <c r="B31" s="434" t="s">
        <v>926</v>
      </c>
      <c r="C31" s="120"/>
      <c r="D31" s="401"/>
      <c r="E31" s="402"/>
      <c r="F31" s="401"/>
      <c r="G31" s="402"/>
      <c r="H31" s="401"/>
      <c r="I31" s="402"/>
      <c r="J31" s="401"/>
      <c r="K31" s="403"/>
      <c r="L31" s="404"/>
      <c r="M31" s="131" t="s">
        <v>679</v>
      </c>
    </row>
    <row r="32" spans="1:13" ht="49.9" customHeight="1" thickTop="1">
      <c r="B32" s="48"/>
      <c r="J32" s="14"/>
      <c r="K32" s="2" t="s">
        <v>30</v>
      </c>
      <c r="M32" s="28" t="s">
        <v>481</v>
      </c>
    </row>
    <row r="33" spans="2:13" ht="49.9" customHeight="1">
      <c r="B33" s="48"/>
      <c r="J33" s="49" t="s">
        <v>31</v>
      </c>
      <c r="M33" s="28"/>
    </row>
    <row r="34" spans="2:13" ht="49.9" customHeight="1">
      <c r="B34" s="417" t="s">
        <v>32</v>
      </c>
      <c r="C34" s="121"/>
      <c r="D34" t="s">
        <v>33</v>
      </c>
      <c r="M34" s="28"/>
    </row>
    <row r="35" spans="2:13" ht="49.9" customHeight="1">
      <c r="B35" s="435" t="s">
        <v>34</v>
      </c>
      <c r="C35" s="122"/>
      <c r="D35" s="405" t="s">
        <v>68</v>
      </c>
      <c r="E35" s="406"/>
      <c r="F35" s="405"/>
      <c r="G35" s="406"/>
      <c r="H35" s="405"/>
      <c r="I35" s="406"/>
      <c r="J35" s="405"/>
      <c r="K35" s="406"/>
      <c r="L35" s="405"/>
      <c r="M35" s="28"/>
    </row>
    <row r="36" spans="2:13" ht="49.9" customHeight="1">
      <c r="B36" s="435" t="s">
        <v>35</v>
      </c>
      <c r="C36" s="122"/>
      <c r="D36" s="405" t="s">
        <v>61</v>
      </c>
      <c r="E36" s="406"/>
      <c r="F36" s="405"/>
      <c r="G36" s="406"/>
      <c r="H36" s="405"/>
      <c r="I36" s="406"/>
      <c r="J36" s="405"/>
      <c r="K36" s="406"/>
      <c r="L36" s="405"/>
      <c r="M36" s="53"/>
    </row>
    <row r="37" spans="2:13" ht="49.9" customHeight="1">
      <c r="B37" s="435" t="s">
        <v>36</v>
      </c>
      <c r="C37" s="122"/>
      <c r="D37" s="405" t="s">
        <v>60</v>
      </c>
      <c r="E37" s="406"/>
      <c r="F37" s="405"/>
      <c r="G37" s="406"/>
      <c r="H37" s="405"/>
      <c r="I37" s="406"/>
      <c r="J37" s="405"/>
      <c r="K37" s="406"/>
      <c r="L37" s="405"/>
      <c r="M37" s="53"/>
    </row>
    <row r="38" spans="2:13" ht="49.9" customHeight="1">
      <c r="B38" s="435"/>
      <c r="C38" s="122"/>
      <c r="D38" s="405"/>
      <c r="E38" s="406"/>
      <c r="F38" s="407"/>
      <c r="G38" s="408"/>
      <c r="H38" s="405"/>
      <c r="I38" s="406"/>
      <c r="J38" s="405"/>
      <c r="K38" s="406"/>
      <c r="L38" s="405"/>
      <c r="M38" s="53"/>
    </row>
    <row r="39" spans="2:13" ht="49.9" customHeight="1">
      <c r="B39" s="435" t="s">
        <v>37</v>
      </c>
      <c r="C39" s="122"/>
      <c r="D39" s="405" t="s">
        <v>481</v>
      </c>
      <c r="E39" s="406"/>
      <c r="F39" s="405"/>
      <c r="G39" s="406"/>
      <c r="H39" s="405"/>
      <c r="I39" s="406"/>
      <c r="J39" s="405"/>
      <c r="K39" s="406"/>
      <c r="L39" s="405"/>
      <c r="M39" s="53"/>
    </row>
    <row r="40" spans="2:13" ht="49.9" customHeight="1">
      <c r="B40" s="435" t="s">
        <v>38</v>
      </c>
      <c r="C40" s="122"/>
      <c r="D40" s="405" t="s">
        <v>70</v>
      </c>
      <c r="E40" s="406"/>
      <c r="F40" s="405"/>
      <c r="G40" s="406"/>
      <c r="H40" s="405"/>
      <c r="I40" s="406"/>
      <c r="J40" s="405"/>
      <c r="K40" s="406"/>
      <c r="L40" s="405"/>
      <c r="M40" s="53"/>
    </row>
    <row r="41" spans="2:13" ht="49.9" customHeight="1">
      <c r="B41" s="435" t="s">
        <v>39</v>
      </c>
      <c r="C41" s="122"/>
      <c r="D41" s="405" t="s">
        <v>486</v>
      </c>
      <c r="E41" s="406"/>
      <c r="F41" s="405"/>
      <c r="G41" s="406"/>
      <c r="H41" s="405"/>
      <c r="I41" s="406"/>
      <c r="J41" s="405"/>
      <c r="K41" s="406"/>
      <c r="L41" s="405"/>
      <c r="M41" s="53"/>
    </row>
    <row r="42" spans="2:13" ht="49.9" customHeight="1">
      <c r="B42" s="436" t="s">
        <v>40</v>
      </c>
      <c r="C42" s="123"/>
      <c r="D42" s="34"/>
      <c r="E42" s="259"/>
      <c r="H42" s="34"/>
      <c r="I42" s="259"/>
      <c r="J42" s="34"/>
      <c r="K42" s="259"/>
      <c r="L42" s="34"/>
      <c r="M42" s="53"/>
    </row>
    <row r="43" spans="2:13" ht="49.9" customHeight="1">
      <c r="B43" s="48"/>
      <c r="D43" s="34"/>
      <c r="E43" s="259"/>
      <c r="F43" s="34"/>
      <c r="G43" s="259"/>
      <c r="H43" s="34"/>
      <c r="I43" s="259"/>
      <c r="J43" s="34"/>
      <c r="K43" s="259"/>
      <c r="L43" s="34"/>
      <c r="M43" s="53"/>
    </row>
    <row r="44" spans="2:13" ht="49.9" customHeight="1">
      <c r="B44" s="419" t="s">
        <v>41</v>
      </c>
      <c r="C44" s="121"/>
      <c r="D44" s="55"/>
      <c r="E44" s="260"/>
      <c r="F44" s="34"/>
      <c r="G44" s="259"/>
      <c r="H44" s="34"/>
      <c r="I44" s="259"/>
      <c r="J44" s="428" t="s">
        <v>42</v>
      </c>
      <c r="K44" s="260"/>
      <c r="L44" s="34"/>
      <c r="M44" s="53"/>
    </row>
    <row r="45" spans="2:13" ht="49.9" customHeight="1">
      <c r="B45" s="419" t="s">
        <v>43</v>
      </c>
      <c r="C45" s="124"/>
      <c r="D45" s="425"/>
      <c r="E45" s="426"/>
      <c r="F45" s="427" t="s">
        <v>44</v>
      </c>
      <c r="G45" s="259"/>
      <c r="H45" s="34">
        <f>M30*8</f>
        <v>0</v>
      </c>
      <c r="I45" s="259"/>
      <c r="J45" s="429" t="s">
        <v>45</v>
      </c>
      <c r="M45" s="53"/>
    </row>
    <row r="46" spans="2:13" ht="49.9" customHeight="1">
      <c r="B46" s="419" t="s">
        <v>46</v>
      </c>
      <c r="C46" s="124"/>
      <c r="D46" s="425" t="s">
        <v>47</v>
      </c>
      <c r="E46" s="426"/>
      <c r="F46" s="427" t="s">
        <v>44</v>
      </c>
      <c r="G46" s="259"/>
      <c r="H46" s="34">
        <f>F47*8</f>
        <v>0</v>
      </c>
      <c r="I46" s="259"/>
      <c r="J46" s="429" t="s">
        <v>48</v>
      </c>
      <c r="M46" s="53"/>
    </row>
    <row r="47" spans="2:13" ht="49.9" customHeight="1">
      <c r="B47" s="420" t="s">
        <v>49</v>
      </c>
      <c r="D47" s="34"/>
      <c r="E47" s="259"/>
      <c r="F47" s="58"/>
      <c r="G47" s="268"/>
      <c r="H47" s="34"/>
      <c r="I47" s="259"/>
      <c r="J47" s="34"/>
      <c r="K47" s="259"/>
      <c r="L47" s="34"/>
      <c r="M47" s="53"/>
    </row>
    <row r="48" spans="2:13" ht="49.9" customHeight="1">
      <c r="B48" s="420"/>
      <c r="D48" s="55"/>
      <c r="E48" s="260"/>
      <c r="F48" s="34"/>
      <c r="G48" s="259"/>
      <c r="H48" s="34"/>
      <c r="I48" s="259"/>
      <c r="J48" s="34"/>
      <c r="K48" s="259"/>
      <c r="L48" s="34"/>
      <c r="M48" s="53"/>
    </row>
    <row r="49" spans="2:13" ht="49.9" customHeight="1" thickBot="1">
      <c r="B49" s="421" t="s">
        <v>50</v>
      </c>
      <c r="C49" s="125"/>
      <c r="D49" s="60"/>
      <c r="E49" s="261"/>
      <c r="F49" s="34"/>
      <c r="G49" s="259"/>
      <c r="H49" s="60"/>
      <c r="I49" s="261"/>
      <c r="J49" s="60"/>
      <c r="K49" s="261"/>
      <c r="L49" s="60"/>
      <c r="M49" s="53"/>
    </row>
    <row r="50" spans="2:13" ht="49.9" customHeight="1" thickBot="1">
      <c r="B50" s="422" t="s">
        <v>921</v>
      </c>
      <c r="C50" s="124"/>
      <c r="D50" s="409" t="s">
        <v>869</v>
      </c>
      <c r="E50" s="410"/>
      <c r="F50" s="409"/>
      <c r="G50" s="410"/>
      <c r="H50" s="409"/>
      <c r="I50" s="410"/>
      <c r="J50" s="409"/>
      <c r="K50" s="410"/>
      <c r="L50" s="409"/>
      <c r="M50" s="53"/>
    </row>
    <row r="51" spans="2:13" ht="49.9" customHeight="1" thickBot="1">
      <c r="B51" s="422" t="s">
        <v>922</v>
      </c>
      <c r="C51" s="124"/>
      <c r="D51" s="409">
        <v>87</v>
      </c>
      <c r="E51" s="410"/>
      <c r="F51" s="409"/>
      <c r="G51" s="410"/>
      <c r="H51" s="409"/>
      <c r="I51" s="410"/>
      <c r="J51" s="409"/>
      <c r="K51" s="410"/>
      <c r="L51" s="409"/>
      <c r="M51" s="53"/>
    </row>
    <row r="52" spans="2:13" ht="49.9" customHeight="1">
      <c r="B52" s="423" t="s">
        <v>53</v>
      </c>
      <c r="C52" s="126"/>
      <c r="D52" s="34"/>
      <c r="E52" s="259"/>
      <c r="J52" s="34"/>
      <c r="K52" s="259"/>
      <c r="L52" s="34"/>
      <c r="M52" s="53"/>
    </row>
    <row r="53" spans="2:13" ht="49.9" customHeight="1">
      <c r="B53" s="420" t="s">
        <v>54</v>
      </c>
      <c r="C53" s="127"/>
      <c r="D53" s="427" t="s">
        <v>1000</v>
      </c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49.9" customHeight="1">
      <c r="B54" s="420"/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 ht="49.9" customHeight="1" thickBot="1">
      <c r="B55" s="424"/>
      <c r="C55" s="68"/>
      <c r="D55" s="68"/>
      <c r="E55" s="264"/>
      <c r="F55" s="68"/>
      <c r="G55" s="264"/>
      <c r="H55" s="68"/>
      <c r="I55" s="264"/>
      <c r="J55" s="68"/>
      <c r="K55" s="264"/>
      <c r="L55" s="68"/>
      <c r="M55" s="98"/>
    </row>
    <row r="56" spans="2:13" ht="15.75" thickTop="1"/>
  </sheetData>
  <mergeCells count="2">
    <mergeCell ref="B1:M1"/>
    <mergeCell ref="H2:J2"/>
  </mergeCells>
  <dataValidations count="8">
    <dataValidation type="list" errorStyle="information" operator="equal" allowBlank="1" showErrorMessage="1" sqref="D35:L35" xr:uid="{00000000-0002-0000-1800-000000000000}">
      <formula1>"Ted Dunn,Richard Gray,Billy Rueckert, Victor Varney"</formula1>
    </dataValidation>
    <dataValidation type="list" errorStyle="information" operator="equal" allowBlank="1" showErrorMessage="1" sqref="D39:L39" xr:uid="{00000000-0002-0000-1800-000001000000}">
      <formula1>"Chris R Boli,Jay Horn, Nathan DeWitt"</formula1>
    </dataValidation>
    <dataValidation type="list" errorStyle="information" operator="equal" allowBlank="1" showErrorMessage="1" sqref="D40:L40" xr:uid="{00000000-0002-0000-1800-000002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41:L41" xr:uid="{00000000-0002-0000-1800-000003000000}">
      <formula1>"Dennis Winchell, Art Kotz, Harold BoettcherArt Kotz, Rob Grau,Joe Mills,John Morck,Brandt Wilkus,Chris Tilley,Charles Stirewalt,Victor Varney,Nick Conner,Richard Gray,John Tredway,Donald Marshall"</formula1>
    </dataValidation>
    <dataValidation errorStyle="information" allowBlank="1" showInputMessage="1" showErrorMessage="1" sqref="D42:E42" xr:uid="{00000000-0002-0000-1800-000004000000}"/>
    <dataValidation type="list" errorStyle="information" operator="equal" allowBlank="1" showErrorMessage="1" sqref="D37:L37" xr:uid="{00000000-0002-0000-1800-000005000000}">
      <formula1>"Donald Marshall,Charles Stirewalt,Chris Tilley,John Tredway,Victor Varney"</formula1>
    </dataValidation>
    <dataValidation type="list" errorStyle="information" operator="equal" allowBlank="1" showErrorMessage="1" sqref="D36:L36" xr:uid="{00000000-0002-0000-1800-000006000000}">
      <formula1>"Harold Boettcher,Gene Ezzell,Rob Grau,Roger Koss,Gray Lackey,Michael S MacLean,Joe Mills,John F Morck,Ray Albers"</formula1>
    </dataValidation>
    <dataValidation type="list" errorStyle="warning" operator="equal" allowBlank="1" showErrorMessage="1" sqref="D8:L8" xr:uid="{00000000-0002-0000-1800-000007000000}">
      <formula1>"17,,399,671,1686,1640"</formula1>
    </dataValidation>
  </dataValidations>
  <pageMargins left="0.7" right="0.7" top="0.75" bottom="0.75" header="0.3" footer="0.3"/>
  <pageSetup scale="24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Check Names" prompt="_x000a__x000a_" xr:uid="{6763A131-BFE5-47BD-A1FD-7BF826FC11F0}">
          <x14:formula1>
            <xm:f>DATA_Lists!$X$4:$X$219</xm:f>
          </x14:formula1>
          <xm:sqref>M32</xm:sqref>
        </x14:dataValidation>
      </x14:dataValidations>
    </ext>
  </extLst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Q56"/>
  <sheetViews>
    <sheetView workbookViewId="0"/>
  </sheetViews>
  <sheetFormatPr defaultRowHeight="15"/>
  <cols>
    <col min="1" max="1" width="3.28515625" customWidth="1"/>
    <col min="2" max="2" width="50.7109375" customWidth="1"/>
    <col min="3" max="3" width="2.28515625" customWidth="1"/>
    <col min="4" max="4" width="50.7109375" customWidth="1"/>
    <col min="5" max="5" width="2.140625" style="14" customWidth="1"/>
    <col min="6" max="6" width="50.7109375" customWidth="1"/>
    <col min="7" max="7" width="2.140625" style="14" customWidth="1"/>
    <col min="8" max="8" width="50.7109375" customWidth="1"/>
    <col min="9" max="9" width="1.7109375" style="14" customWidth="1"/>
    <col min="10" max="10" width="50.7109375" customWidth="1"/>
    <col min="11" max="11" width="2.140625" style="14" customWidth="1"/>
    <col min="12" max="12" width="50.7109375" customWidth="1"/>
    <col min="13" max="13" width="20.7109375" customWidth="1"/>
    <col min="14" max="14" width="1.5703125" customWidth="1"/>
    <col min="15" max="15" width="23.28515625" customWidth="1"/>
    <col min="16" max="1030" width="11.7109375" customWidth="1"/>
  </cols>
  <sheetData>
    <row r="1" spans="1:17" ht="55.9" customHeight="1" thickTop="1">
      <c r="B1" s="501" t="s">
        <v>3</v>
      </c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</row>
    <row r="2" spans="1:17" ht="49.9" customHeight="1">
      <c r="B2" s="411" t="s">
        <v>4</v>
      </c>
      <c r="C2" s="110"/>
      <c r="D2" s="239"/>
      <c r="E2" s="250"/>
      <c r="F2" s="6" t="s">
        <v>5</v>
      </c>
      <c r="G2" s="265"/>
      <c r="H2" s="502">
        <v>45130</v>
      </c>
      <c r="I2" s="502"/>
      <c r="J2" s="502"/>
      <c r="K2" s="271"/>
      <c r="L2" s="99" t="s">
        <v>7</v>
      </c>
      <c r="M2" s="8" t="s">
        <v>6</v>
      </c>
    </row>
    <row r="3" spans="1:17" ht="49.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438">
        <f>IF(H2="","",INDEX('2023_Trains'!B7:D59,MATCH(H2,'2023_Trains'!C7:C59,0),1))</f>
        <v>28</v>
      </c>
    </row>
    <row r="4" spans="1:17" ht="49.9" customHeight="1">
      <c r="B4" s="5"/>
      <c r="C4" s="110"/>
      <c r="D4" s="437"/>
      <c r="E4" s="251"/>
      <c r="F4" s="102"/>
      <c r="G4" s="266"/>
      <c r="H4" s="396">
        <f>IF(H2=0," ",VLOOKUP(H2,'2023_Trains'!C9:N62,11,))</f>
        <v>4441</v>
      </c>
      <c r="I4" s="270"/>
      <c r="J4" s="246"/>
      <c r="K4" s="273"/>
      <c r="L4" s="35"/>
      <c r="M4" s="108"/>
    </row>
    <row r="5" spans="1:17" ht="49.9" customHeight="1">
      <c r="B5" s="412" t="s">
        <v>917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49.9" customHeight="1">
      <c r="A6" s="14"/>
      <c r="B6" s="413" t="s">
        <v>918</v>
      </c>
      <c r="C6" s="112"/>
      <c r="D6" s="381" t="str">
        <f>IF($H$2=0," ",IF(VLOOKUP($H$2,'2023_Trains'!$C$7:$N$63,4)=0," ",VLOOKUP($H$2,'2023_Trains'!$C$7:$N$63,4,FALSE)))</f>
        <v>1:00 pm</v>
      </c>
      <c r="E6" s="382"/>
      <c r="F6" s="381" t="str">
        <f>IF($H$2=0," ",IF(VLOOKUP($H$2,'2023_Trains'!$C$7:$N$63,5)=0," ",VLOOKUP($H$2,'2023_Trains'!$C$7:$N$63,5,FALSE)))</f>
        <v>2:30 pm</v>
      </c>
      <c r="G6" s="382"/>
      <c r="H6" s="381" t="str">
        <f>IF($H$2=0," ",IF(VLOOKUP($H$2,'2023_Trains'!$C$7:$N$63,6)=0," ",VLOOKUP($H$2,'2023_Trains'!$C$7:$N$63,6,FALSE)))</f>
        <v>4:00 pm</v>
      </c>
      <c r="I6" s="382"/>
      <c r="J6" s="381" t="str">
        <f>IF($H$2=0," ",IF(VLOOKUP($H$2,'2023_Trains'!$C$7:$N$63,7)=0," ",VLOOKUP($H$2,'2023_Trains'!$C$7:$N$63,7,FALSE)))</f>
        <v xml:space="preserve"> </v>
      </c>
      <c r="K6" s="382"/>
      <c r="L6" s="381" t="str">
        <f>IF($H$2=0," ",IF(VLOOKUP($H$2,'2023_Trains'!$C$7:$N$63,8)=0," ",VLOOKUP($H$2,'2023_Trains'!$C$7:$N$63,8,FALSE)))</f>
        <v xml:space="preserve"> </v>
      </c>
      <c r="M6" s="26"/>
      <c r="N6" s="14"/>
    </row>
    <row r="7" spans="1:17" ht="49.9" customHeight="1">
      <c r="A7" s="14"/>
      <c r="B7" s="18" t="s">
        <v>919</v>
      </c>
      <c r="C7" s="113"/>
      <c r="D7" s="383">
        <f>IF(D6=" "," ",VALUE(D6))</f>
        <v>0.54166666666666663</v>
      </c>
      <c r="E7" s="382"/>
      <c r="F7" s="383">
        <f>IF(F6=" "," ",VALUE(F6))</f>
        <v>0.60416666666666663</v>
      </c>
      <c r="G7" s="382"/>
      <c r="H7" s="383">
        <f t="shared" ref="H7:L7" si="0">IF(H6=" "," ",VALUE(H6))</f>
        <v>0.66666666666666663</v>
      </c>
      <c r="I7" s="382"/>
      <c r="J7" s="383" t="str">
        <f t="shared" si="0"/>
        <v xml:space="preserve"> </v>
      </c>
      <c r="K7" s="382"/>
      <c r="L7" s="383" t="str">
        <f t="shared" si="0"/>
        <v xml:space="preserve"> </v>
      </c>
      <c r="M7" s="330"/>
      <c r="N7" s="14"/>
      <c r="O7" s="282"/>
    </row>
    <row r="8" spans="1:17" ht="49.9" customHeight="1">
      <c r="B8" s="18" t="s">
        <v>920</v>
      </c>
      <c r="C8" s="113"/>
      <c r="D8" s="384">
        <v>671</v>
      </c>
      <c r="E8" s="385"/>
      <c r="F8" s="384">
        <v>399</v>
      </c>
      <c r="G8" s="385"/>
      <c r="H8" s="384">
        <v>671</v>
      </c>
      <c r="I8" s="385"/>
      <c r="J8" s="384"/>
      <c r="K8" s="385"/>
      <c r="L8" s="384"/>
      <c r="M8" s="20"/>
    </row>
    <row r="9" spans="1:17" ht="49.9" customHeight="1">
      <c r="B9" s="23"/>
      <c r="C9" s="114"/>
      <c r="D9" s="386"/>
      <c r="E9" s="387"/>
      <c r="F9" s="388"/>
      <c r="G9" s="387"/>
      <c r="H9" s="388"/>
      <c r="I9" s="387"/>
      <c r="J9" s="388"/>
      <c r="K9" s="387"/>
      <c r="L9" s="388"/>
      <c r="M9" s="20"/>
    </row>
    <row r="10" spans="1:17" ht="49.9" customHeight="1">
      <c r="B10" s="414" t="s">
        <v>12</v>
      </c>
      <c r="C10" s="132" t="s">
        <v>847</v>
      </c>
      <c r="D10" s="389">
        <f t="shared" ref="D10:F10" si="1">IF(C10=0," ",TIMEVALUE(LEFT(C10,2)&amp;":"&amp;MID(C10,3,2)&amp;":"&amp;RIGHT(C10,2)))</f>
        <v>0.54237268518518522</v>
      </c>
      <c r="E10" s="390" t="s">
        <v>985</v>
      </c>
      <c r="F10" s="389">
        <f t="shared" si="1"/>
        <v>0.60380787037037031</v>
      </c>
      <c r="G10" s="390" t="s">
        <v>988</v>
      </c>
      <c r="H10" s="389">
        <f t="shared" ref="H10" si="2">IF(G10=0," ",TIMEVALUE(LEFT(G10,2)&amp;":"&amp;MID(G10,3,2)&amp;":"&amp;RIGHT(G10,2)))</f>
        <v>0.66453703703703704</v>
      </c>
      <c r="I10" s="390"/>
      <c r="J10" s="389" t="str">
        <f t="shared" ref="J10" si="3">IF(I10=0," ",TIMEVALUE(LEFT(I10,2)&amp;":"&amp;MID(I10,3,2)&amp;":"&amp;RIGHT(I10,2)))</f>
        <v xml:space="preserve"> </v>
      </c>
      <c r="K10" s="390"/>
      <c r="L10" s="389" t="str">
        <f t="shared" ref="L10" si="4">IF(K10=0," ",TIMEVALUE(LEFT(K10,2)&amp;":"&amp;MID(K10,3,2)&amp;":"&amp;RIGHT(K10,2)))</f>
        <v xml:space="preserve"> </v>
      </c>
      <c r="M10" s="337"/>
    </row>
    <row r="11" spans="1:17" ht="49.9" customHeight="1">
      <c r="B11" s="415" t="s">
        <v>13</v>
      </c>
      <c r="C11" s="248"/>
      <c r="D11" s="439" t="str">
        <f>IF(C12=0," ",$L$2)</f>
        <v>R</v>
      </c>
      <c r="E11" s="439"/>
      <c r="F11" s="439" t="str">
        <f t="shared" ref="F11" si="5">IF(E12=0," ",$L$2)</f>
        <v>R</v>
      </c>
      <c r="G11" s="439"/>
      <c r="H11" s="439" t="str">
        <f t="shared" ref="H11" si="6">IF(G12=0," ",$L$2)</f>
        <v>R</v>
      </c>
      <c r="I11" s="439"/>
      <c r="J11" s="439" t="str">
        <f t="shared" ref="J11" si="7">IF(I12=0," ",$L$2)</f>
        <v xml:space="preserve"> </v>
      </c>
      <c r="K11" s="439"/>
      <c r="L11" s="439" t="str">
        <f t="shared" ref="L11" si="8">IF(K12=0," ",$L$2)</f>
        <v xml:space="preserve"> </v>
      </c>
      <c r="M11" s="337"/>
      <c r="O11" s="245"/>
    </row>
    <row r="12" spans="1:17" ht="49.9" customHeight="1">
      <c r="B12" s="414" t="s">
        <v>14</v>
      </c>
      <c r="C12" s="132" t="s">
        <v>898</v>
      </c>
      <c r="D12" s="389">
        <v>1311</v>
      </c>
      <c r="E12" s="390" t="s">
        <v>986</v>
      </c>
      <c r="F12" s="389">
        <f t="shared" ref="F12" si="9">IF(E12=0," ",TIMEVALUE(LEFT(E12,2)&amp;":"&amp;MID(E12,3,2)&amp;":"&amp;RIGHT(E12,2)))</f>
        <v>0.61157407407407405</v>
      </c>
      <c r="G12" s="390" t="s">
        <v>989</v>
      </c>
      <c r="H12" s="389">
        <f t="shared" ref="H12" si="10">IF(G12=0," ",TIMEVALUE(LEFT(G12,2)&amp;":"&amp;MID(G12,3,2)&amp;":"&amp;RIGHT(G12,2)))</f>
        <v>0.67090277777777774</v>
      </c>
      <c r="I12" s="390"/>
      <c r="J12" s="389" t="str">
        <f t="shared" ref="J12" si="11">IF(I12=0," ",TIMEVALUE(LEFT(I12,2)&amp;":"&amp;MID(I12,3,2)&amp;":"&amp;RIGHT(I12,2)))</f>
        <v xml:space="preserve"> </v>
      </c>
      <c r="K12" s="390"/>
      <c r="L12" s="389" t="str">
        <f t="shared" ref="L12" si="12">IF(K12=0," ",TIMEVALUE(LEFT(K12,2)&amp;":"&amp;MID(K12,3,2)&amp;":"&amp;RIGHT(K12,2)))</f>
        <v xml:space="preserve"> </v>
      </c>
      <c r="M12" s="337"/>
      <c r="O12" s="301"/>
    </row>
    <row r="13" spans="1:17" ht="49.9" customHeight="1">
      <c r="B13" s="414" t="s">
        <v>16</v>
      </c>
      <c r="C13" s="132" t="s">
        <v>898</v>
      </c>
      <c r="D13" s="389">
        <f>IF(C13=0," ",TIMEVALUE(LEFT(C13,2)&amp;":"&amp;MID(C13,3,2)&amp;":"&amp;RIGHT(C13,2)))</f>
        <v>0.55437499999999995</v>
      </c>
      <c r="E13" s="393" t="s">
        <v>987</v>
      </c>
      <c r="F13" s="389">
        <f>IF(E13=0," ",TIMEVALUE(LEFT(E13,2)&amp;":"&amp;MID(E13,3,2)&amp;":"&amp;RIGHT(E13,2)))</f>
        <v>0.61722222222222223</v>
      </c>
      <c r="G13" s="393" t="s">
        <v>859</v>
      </c>
      <c r="H13" s="389">
        <f>IF(G13=0," ",TIMEVALUE(LEFT(G13,2)&amp;":"&amp;MID(G13,3,2)&amp;":"&amp;RIGHT(G13,2)))</f>
        <v>0.67584490740740744</v>
      </c>
      <c r="I13" s="393"/>
      <c r="J13" s="389" t="str">
        <f>IF(I13=0," ",TIMEVALUE(LEFT(I13,2)&amp;":"&amp;MID(I13,3,2)&amp;":"&amp;RIGHT(I13,2)))</f>
        <v xml:space="preserve"> </v>
      </c>
      <c r="K13" s="393"/>
      <c r="L13" s="389" t="str">
        <f>IF(K13=0," ",TIMEVALUE(LEFT(K13,2)&amp;":"&amp;MID(K13,3,2)&amp;":"&amp;RIGHT(K13,2)))</f>
        <v xml:space="preserve"> </v>
      </c>
      <c r="M13" s="337" t="s">
        <v>15</v>
      </c>
    </row>
    <row r="14" spans="1:17" ht="49.9" customHeight="1">
      <c r="B14" s="414" t="s">
        <v>17</v>
      </c>
      <c r="C14" s="132" t="s">
        <v>984</v>
      </c>
      <c r="D14" s="389">
        <f t="shared" ref="D14:D17" si="13">IF(C14=0," ",TIMEVALUE(LEFT(C14,2)&amp;":"&amp;MID(C14,3,2)&amp;":"&amp;RIGHT(C14,2)))</f>
        <v>0.56849537037037035</v>
      </c>
      <c r="E14" s="390" t="s">
        <v>852</v>
      </c>
      <c r="F14" s="389">
        <f t="shared" ref="F14:F17" si="14">IF(E14=0," ",TIMEVALUE(LEFT(E14,2)&amp;":"&amp;MID(E14,3,2)&amp;":"&amp;RIGHT(E14,2)))</f>
        <v>0.58686342592592589</v>
      </c>
      <c r="G14" s="390"/>
      <c r="H14" s="389" t="str">
        <f t="shared" ref="H14:H17" si="15">IF(G14=0," ",TIMEVALUE(LEFT(G14,2)&amp;":"&amp;MID(G14,3,2)&amp;":"&amp;RIGHT(G14,2)))</f>
        <v xml:space="preserve"> </v>
      </c>
      <c r="I14" s="390"/>
      <c r="J14" s="389" t="str">
        <f t="shared" ref="J14:J17" si="16">IF(I14=0," ",TIMEVALUE(LEFT(I14,2)&amp;":"&amp;MID(I14,3,2)&amp;":"&amp;RIGHT(I14,2)))</f>
        <v xml:space="preserve"> </v>
      </c>
      <c r="K14" s="390"/>
      <c r="L14" s="389" t="str">
        <f t="shared" ref="L14:L17" si="17">IF(K14=0," ",TIMEVALUE(LEFT(K14,2)&amp;":"&amp;MID(K14,3,2)&amp;":"&amp;RIGHT(K14,2)))</f>
        <v xml:space="preserve"> </v>
      </c>
      <c r="M14" s="337"/>
      <c r="Q14" s="247"/>
    </row>
    <row r="15" spans="1:17" ht="49.9" customHeight="1">
      <c r="B15" s="414" t="s">
        <v>18</v>
      </c>
      <c r="C15" s="132" t="s">
        <v>954</v>
      </c>
      <c r="D15" s="389">
        <f t="shared" si="13"/>
        <v>0.57414351851851853</v>
      </c>
      <c r="E15" s="390" t="s">
        <v>844</v>
      </c>
      <c r="F15" s="389">
        <f t="shared" si="14"/>
        <v>0.6341782407407407</v>
      </c>
      <c r="G15" s="390" t="s">
        <v>990</v>
      </c>
      <c r="H15" s="389">
        <f t="shared" si="15"/>
        <v>0.69349537037037035</v>
      </c>
      <c r="I15" s="390"/>
      <c r="J15" s="389" t="str">
        <f t="shared" si="16"/>
        <v xml:space="preserve"> </v>
      </c>
      <c r="K15" s="390"/>
      <c r="L15" s="389" t="str">
        <f t="shared" si="17"/>
        <v xml:space="preserve"> </v>
      </c>
      <c r="M15" s="337"/>
    </row>
    <row r="16" spans="1:17" ht="49.9" customHeight="1">
      <c r="B16" s="415" t="s">
        <v>13</v>
      </c>
      <c r="C16" s="133"/>
      <c r="D16" s="439" t="str">
        <f>IF(C17=0," ",$L$2)</f>
        <v>R</v>
      </c>
      <c r="E16" s="439"/>
      <c r="F16" s="439" t="str">
        <f t="shared" ref="F16" si="18">IF(E17=0," ",$L$2)</f>
        <v>R</v>
      </c>
      <c r="G16" s="439"/>
      <c r="H16" s="439" t="str">
        <f t="shared" ref="H16" si="19">IF(G17=0," ",$L$2)</f>
        <v>R</v>
      </c>
      <c r="I16" s="439"/>
      <c r="J16" s="439" t="str">
        <f t="shared" ref="J16" si="20">IF(I17=0," ",$L$2)</f>
        <v xml:space="preserve"> </v>
      </c>
      <c r="K16" s="439"/>
      <c r="L16" s="439" t="str">
        <f t="shared" ref="L16" si="21">IF(K17=0," ",$L$2)</f>
        <v xml:space="preserve"> </v>
      </c>
      <c r="M16" s="337"/>
    </row>
    <row r="17" spans="1:13" ht="49.9" customHeight="1">
      <c r="B17" s="414" t="s">
        <v>19</v>
      </c>
      <c r="C17" s="132" t="s">
        <v>849</v>
      </c>
      <c r="D17" s="389">
        <f t="shared" si="13"/>
        <v>0.58049768518518519</v>
      </c>
      <c r="E17" s="390" t="s">
        <v>904</v>
      </c>
      <c r="F17" s="389">
        <f t="shared" si="14"/>
        <v>0.63982638888888888</v>
      </c>
      <c r="G17" s="390" t="s">
        <v>861</v>
      </c>
      <c r="H17" s="389">
        <f t="shared" si="15"/>
        <v>0.70055555555555549</v>
      </c>
      <c r="I17" s="390"/>
      <c r="J17" s="389" t="str">
        <f t="shared" si="16"/>
        <v xml:space="preserve"> </v>
      </c>
      <c r="K17" s="390"/>
      <c r="L17" s="389" t="str">
        <f t="shared" si="17"/>
        <v xml:space="preserve"> </v>
      </c>
      <c r="M17" s="337"/>
    </row>
    <row r="18" spans="1:13" ht="49.9" customHeight="1">
      <c r="B18" s="341"/>
      <c r="C18" s="277"/>
      <c r="D18" s="394"/>
      <c r="E18" s="395"/>
      <c r="F18" s="394"/>
      <c r="G18" s="395"/>
      <c r="H18" s="394"/>
      <c r="I18" s="395"/>
      <c r="J18" s="394"/>
      <c r="K18" s="395"/>
      <c r="L18" s="394"/>
      <c r="M18" s="342"/>
    </row>
    <row r="19" spans="1:13" ht="49.9" customHeight="1">
      <c r="B19" s="29" t="s">
        <v>21</v>
      </c>
      <c r="C19" s="115"/>
      <c r="D19" s="386"/>
      <c r="E19" s="392"/>
      <c r="F19" s="386"/>
      <c r="G19" s="392"/>
      <c r="H19" s="386"/>
      <c r="I19" s="392"/>
      <c r="J19" s="386"/>
      <c r="K19" s="392"/>
      <c r="L19" s="396"/>
      <c r="M19" s="28"/>
    </row>
    <row r="20" spans="1:13" ht="49.9" customHeight="1">
      <c r="A20" t="s">
        <v>911</v>
      </c>
      <c r="B20" s="29"/>
      <c r="C20" s="115"/>
      <c r="D20" s="386"/>
      <c r="E20" s="392"/>
      <c r="F20" s="386"/>
      <c r="G20" s="392"/>
      <c r="H20" s="386"/>
      <c r="I20" s="392"/>
      <c r="J20" s="386"/>
      <c r="K20" s="392"/>
      <c r="L20" s="396"/>
      <c r="M20" s="28"/>
    </row>
    <row r="21" spans="1:13" ht="49.9" customHeight="1">
      <c r="B21" s="430">
        <v>100</v>
      </c>
      <c r="C21" s="116"/>
      <c r="D21" s="384">
        <v>21</v>
      </c>
      <c r="E21" s="384"/>
      <c r="F21" s="384">
        <v>29</v>
      </c>
      <c r="G21" s="384"/>
      <c r="H21" s="384">
        <v>24</v>
      </c>
      <c r="I21" s="384"/>
      <c r="J21" s="384"/>
      <c r="K21" s="384"/>
      <c r="L21" s="384"/>
      <c r="M21" s="28"/>
    </row>
    <row r="22" spans="1:13" ht="49.9" customHeight="1">
      <c r="B22" s="430">
        <v>101</v>
      </c>
      <c r="C22" s="116"/>
      <c r="D22" s="384">
        <v>2</v>
      </c>
      <c r="E22" s="385"/>
      <c r="F22" s="384">
        <v>26</v>
      </c>
      <c r="G22" s="385"/>
      <c r="H22" s="384">
        <v>10</v>
      </c>
      <c r="I22" s="385"/>
      <c r="J22" s="384"/>
      <c r="K22" s="385"/>
      <c r="L22" s="384"/>
      <c r="M22" s="28"/>
    </row>
    <row r="23" spans="1:13" ht="49.9" customHeight="1">
      <c r="B23" s="430">
        <v>200</v>
      </c>
      <c r="C23" s="116"/>
      <c r="D23" s="384">
        <v>29</v>
      </c>
      <c r="E23" s="385"/>
      <c r="F23" s="384">
        <v>32</v>
      </c>
      <c r="G23" s="385"/>
      <c r="H23" s="384">
        <v>33</v>
      </c>
      <c r="I23" s="385"/>
      <c r="J23" s="384"/>
      <c r="K23" s="385"/>
      <c r="L23" s="384"/>
      <c r="M23" s="28"/>
    </row>
    <row r="24" spans="1:13" ht="49.9" customHeight="1">
      <c r="B24" s="430">
        <v>302</v>
      </c>
      <c r="C24" s="116"/>
      <c r="D24" s="384">
        <v>0</v>
      </c>
      <c r="E24" s="385"/>
      <c r="F24" s="384">
        <v>0</v>
      </c>
      <c r="G24" s="385"/>
      <c r="H24" s="384">
        <v>0</v>
      </c>
      <c r="I24" s="385"/>
      <c r="J24" s="384"/>
      <c r="K24" s="385"/>
      <c r="L24" s="384"/>
      <c r="M24" s="28"/>
    </row>
    <row r="25" spans="1:13" ht="49.9" customHeight="1">
      <c r="B25" s="430">
        <v>308</v>
      </c>
      <c r="C25" s="116"/>
      <c r="D25" s="384">
        <v>11</v>
      </c>
      <c r="E25" s="385"/>
      <c r="F25" s="384">
        <v>10</v>
      </c>
      <c r="G25" s="385"/>
      <c r="H25" s="384">
        <v>6</v>
      </c>
      <c r="I25" s="385"/>
      <c r="J25" s="384"/>
      <c r="K25" s="385"/>
      <c r="L25" s="384"/>
      <c r="M25" s="28"/>
    </row>
    <row r="26" spans="1:13" ht="49.9" customHeight="1">
      <c r="B26" s="431" t="s">
        <v>24</v>
      </c>
      <c r="C26" s="117"/>
      <c r="D26" s="384">
        <v>2</v>
      </c>
      <c r="E26" s="385"/>
      <c r="F26" s="384" t="str">
        <f>IF(F8=0," ","0")</f>
        <v>0</v>
      </c>
      <c r="G26" s="385"/>
      <c r="H26" s="384" t="str">
        <f>IF(H8=0," ","0")</f>
        <v>0</v>
      </c>
      <c r="I26" s="385"/>
      <c r="J26" s="384" t="str">
        <f>IF(J8=0," ","0")</f>
        <v xml:space="preserve"> </v>
      </c>
      <c r="K26" s="385"/>
      <c r="L26" s="384" t="str">
        <f>IF(L8=0," ","0")</f>
        <v xml:space="preserve"> </v>
      </c>
      <c r="M26" s="28"/>
    </row>
    <row r="27" spans="1:13" ht="49.9" customHeight="1" thickBot="1">
      <c r="B27" s="432" t="s">
        <v>25</v>
      </c>
      <c r="C27" s="118"/>
      <c r="D27" s="384">
        <v>0</v>
      </c>
      <c r="E27" s="385"/>
      <c r="F27" s="384" t="str">
        <f>IF(F8=0," ","0")</f>
        <v>0</v>
      </c>
      <c r="G27" s="385"/>
      <c r="H27" s="384" t="str">
        <f>IF(H8=0," ","0")</f>
        <v>0</v>
      </c>
      <c r="I27" s="385"/>
      <c r="J27" s="384" t="str">
        <f>IF(J8=0," ","0")</f>
        <v xml:space="preserve"> </v>
      </c>
      <c r="K27" s="385"/>
      <c r="L27" s="384" t="str">
        <f>IF(L8=0," ","0")</f>
        <v xml:space="preserve"> </v>
      </c>
      <c r="M27" s="28"/>
    </row>
    <row r="28" spans="1:13" ht="49.9" customHeight="1" thickTop="1" thickBot="1">
      <c r="B28" s="433" t="s">
        <v>923</v>
      </c>
      <c r="C28" s="119"/>
      <c r="D28" s="397">
        <f>SUM(D21:D27)</f>
        <v>65</v>
      </c>
      <c r="E28" s="398"/>
      <c r="F28" s="397">
        <f>SUM(F21:F27)</f>
        <v>97</v>
      </c>
      <c r="G28" s="398"/>
      <c r="H28" s="397">
        <f>SUM(H21:H27)</f>
        <v>73</v>
      </c>
      <c r="I28" s="398"/>
      <c r="J28" s="397">
        <f>SUM(J21:J27)</f>
        <v>0</v>
      </c>
      <c r="K28" s="399"/>
      <c r="L28" s="400">
        <f>SUM(L21:L27)</f>
        <v>0</v>
      </c>
      <c r="M28" s="28"/>
    </row>
    <row r="29" spans="1:13" ht="49.9" customHeight="1" thickTop="1" thickBot="1">
      <c r="B29" s="433" t="s">
        <v>924</v>
      </c>
      <c r="C29" s="119"/>
      <c r="D29" s="397">
        <f>D28</f>
        <v>65</v>
      </c>
      <c r="E29" s="398"/>
      <c r="F29" s="397">
        <f>D29+F28</f>
        <v>162</v>
      </c>
      <c r="G29" s="398"/>
      <c r="H29" s="397">
        <f>F29+H28</f>
        <v>235</v>
      </c>
      <c r="I29" s="398"/>
      <c r="J29" s="397">
        <f>J28+H29</f>
        <v>235</v>
      </c>
      <c r="K29" s="399"/>
      <c r="L29" s="400">
        <f>L28+J29</f>
        <v>235</v>
      </c>
      <c r="M29" s="130"/>
    </row>
    <row r="30" spans="1:13" ht="49.9" customHeight="1" thickTop="1" thickBot="1">
      <c r="B30" s="434" t="s">
        <v>925</v>
      </c>
      <c r="C30" s="120"/>
      <c r="D30" s="401"/>
      <c r="E30" s="402"/>
      <c r="F30" s="401"/>
      <c r="G30" s="398"/>
      <c r="H30" s="401"/>
      <c r="I30" s="402"/>
      <c r="J30" s="401"/>
      <c r="K30" s="403"/>
      <c r="L30" s="404"/>
      <c r="M30" s="28"/>
    </row>
    <row r="31" spans="1:13" ht="49.9" customHeight="1" thickTop="1" thickBot="1">
      <c r="B31" s="434" t="s">
        <v>926</v>
      </c>
      <c r="C31" s="120"/>
      <c r="D31" s="401"/>
      <c r="E31" s="402"/>
      <c r="F31" s="401"/>
      <c r="G31" s="402"/>
      <c r="H31" s="401"/>
      <c r="I31" s="402"/>
      <c r="J31" s="401"/>
      <c r="K31" s="403"/>
      <c r="L31" s="404"/>
      <c r="M31" s="131" t="s">
        <v>679</v>
      </c>
    </row>
    <row r="32" spans="1:13" ht="49.9" customHeight="1" thickTop="1">
      <c r="B32" s="48"/>
      <c r="J32" s="14"/>
      <c r="K32" s="2" t="s">
        <v>30</v>
      </c>
      <c r="M32" s="28" t="s">
        <v>486</v>
      </c>
    </row>
    <row r="33" spans="2:13" ht="49.9" customHeight="1">
      <c r="B33" s="48"/>
      <c r="J33" s="49" t="s">
        <v>31</v>
      </c>
      <c r="M33" s="28"/>
    </row>
    <row r="34" spans="2:13" ht="49.9" customHeight="1">
      <c r="B34" s="417" t="s">
        <v>32</v>
      </c>
      <c r="C34" s="121"/>
      <c r="D34" t="s">
        <v>33</v>
      </c>
      <c r="M34" s="28"/>
    </row>
    <row r="35" spans="2:13" ht="49.9" customHeight="1">
      <c r="B35" s="435" t="s">
        <v>34</v>
      </c>
      <c r="C35" s="122"/>
      <c r="D35" s="405" t="s">
        <v>68</v>
      </c>
      <c r="E35" s="406"/>
      <c r="F35" s="405" t="s">
        <v>68</v>
      </c>
      <c r="G35" s="406"/>
      <c r="H35" s="405" t="s">
        <v>68</v>
      </c>
      <c r="I35" s="406"/>
      <c r="J35" s="405"/>
      <c r="K35" s="406"/>
      <c r="L35" s="405"/>
      <c r="M35" s="28"/>
    </row>
    <row r="36" spans="2:13" ht="49.9" customHeight="1">
      <c r="B36" s="435" t="s">
        <v>35</v>
      </c>
      <c r="C36" s="122"/>
      <c r="D36" s="405" t="s">
        <v>62</v>
      </c>
      <c r="E36" s="406"/>
      <c r="F36" s="405" t="s">
        <v>63</v>
      </c>
      <c r="G36" s="406"/>
      <c r="H36" s="405" t="s">
        <v>62</v>
      </c>
      <c r="I36" s="406"/>
      <c r="J36" s="405"/>
      <c r="K36" s="406"/>
      <c r="L36" s="405"/>
      <c r="M36" s="53"/>
    </row>
    <row r="37" spans="2:13" ht="49.9" customHeight="1">
      <c r="B37" s="435" t="s">
        <v>36</v>
      </c>
      <c r="C37" s="122"/>
      <c r="D37" s="405" t="s">
        <v>60</v>
      </c>
      <c r="E37" s="406"/>
      <c r="F37" s="405" t="s">
        <v>60</v>
      </c>
      <c r="G37" s="406"/>
      <c r="H37" s="405" t="s">
        <v>60</v>
      </c>
      <c r="I37" s="406"/>
      <c r="J37" s="405"/>
      <c r="K37" s="406"/>
      <c r="L37" s="405"/>
      <c r="M37" s="53"/>
    </row>
    <row r="38" spans="2:13" ht="49.9" customHeight="1">
      <c r="B38" s="435"/>
      <c r="C38" s="122"/>
      <c r="D38" s="405"/>
      <c r="E38" s="406"/>
      <c r="F38" s="407"/>
      <c r="G38" s="408"/>
      <c r="H38" s="405"/>
      <c r="I38" s="406"/>
      <c r="J38" s="405"/>
      <c r="K38" s="406"/>
      <c r="L38" s="405"/>
      <c r="M38" s="53"/>
    </row>
    <row r="39" spans="2:13" ht="49.9" customHeight="1">
      <c r="B39" s="435" t="s">
        <v>37</v>
      </c>
      <c r="C39" s="122"/>
      <c r="D39" s="405" t="s">
        <v>484</v>
      </c>
      <c r="E39" s="406"/>
      <c r="F39" s="445" t="s">
        <v>896</v>
      </c>
      <c r="G39" s="406"/>
      <c r="H39" s="405" t="s">
        <v>484</v>
      </c>
      <c r="I39" s="406"/>
      <c r="J39" s="405"/>
      <c r="K39" s="406"/>
      <c r="L39" s="405"/>
      <c r="M39" s="53"/>
    </row>
    <row r="40" spans="2:13" ht="49.9" customHeight="1">
      <c r="B40" s="435" t="s">
        <v>38</v>
      </c>
      <c r="C40" s="122"/>
      <c r="D40" s="405" t="s">
        <v>69</v>
      </c>
      <c r="E40" s="406"/>
      <c r="F40" s="405" t="s">
        <v>69</v>
      </c>
      <c r="G40" s="406"/>
      <c r="H40" s="405" t="s">
        <v>69</v>
      </c>
      <c r="I40" s="406"/>
      <c r="J40" s="405"/>
      <c r="K40" s="406"/>
      <c r="L40" s="405"/>
      <c r="M40" s="53"/>
    </row>
    <row r="41" spans="2:13" ht="49.9" customHeight="1">
      <c r="B41" s="435" t="s">
        <v>39</v>
      </c>
      <c r="C41" s="122"/>
      <c r="D41" s="405" t="s">
        <v>486</v>
      </c>
      <c r="E41" s="406"/>
      <c r="F41" s="405" t="s">
        <v>486</v>
      </c>
      <c r="G41" s="406"/>
      <c r="H41" s="405" t="s">
        <v>486</v>
      </c>
      <c r="I41" s="406"/>
      <c r="J41" s="405"/>
      <c r="K41" s="406"/>
      <c r="L41" s="405"/>
      <c r="M41" s="53"/>
    </row>
    <row r="42" spans="2:13" ht="49.9" customHeight="1">
      <c r="B42" s="436" t="s">
        <v>40</v>
      </c>
      <c r="C42" s="123"/>
      <c r="D42" s="34"/>
      <c r="E42" s="259"/>
      <c r="H42" s="34"/>
      <c r="I42" s="259"/>
      <c r="J42" s="34"/>
      <c r="K42" s="259"/>
      <c r="L42" s="34"/>
      <c r="M42" s="53"/>
    </row>
    <row r="43" spans="2:13" ht="49.9" customHeight="1">
      <c r="B43" s="48"/>
      <c r="D43" s="28" t="s">
        <v>486</v>
      </c>
      <c r="E43"/>
      <c r="G43" s="259"/>
      <c r="H43" s="34"/>
      <c r="I43" s="259"/>
      <c r="J43" s="34"/>
      <c r="K43" s="259"/>
      <c r="L43" s="34"/>
      <c r="M43" s="53"/>
    </row>
    <row r="44" spans="2:13" ht="49.9" customHeight="1">
      <c r="B44" s="419" t="s">
        <v>41</v>
      </c>
      <c r="C44" s="121"/>
      <c r="D44" s="55"/>
      <c r="E44" s="260"/>
      <c r="F44" s="34"/>
      <c r="G44" s="259"/>
      <c r="H44" s="34"/>
      <c r="I44" s="259"/>
      <c r="J44" s="428" t="s">
        <v>42</v>
      </c>
      <c r="K44" s="260"/>
      <c r="L44" s="34"/>
      <c r="M44" s="53"/>
    </row>
    <row r="45" spans="2:13" ht="49.9" customHeight="1">
      <c r="B45" s="419" t="s">
        <v>43</v>
      </c>
      <c r="C45" s="124"/>
      <c r="D45" s="425"/>
      <c r="E45" s="426"/>
      <c r="F45" s="427" t="s">
        <v>44</v>
      </c>
      <c r="G45" s="259"/>
      <c r="H45" s="34">
        <f>M30*8</f>
        <v>0</v>
      </c>
      <c r="I45" s="259"/>
      <c r="J45" s="429" t="s">
        <v>45</v>
      </c>
      <c r="M45" s="53"/>
    </row>
    <row r="46" spans="2:13" ht="49.9" customHeight="1">
      <c r="B46" s="419" t="s">
        <v>46</v>
      </c>
      <c r="C46" s="124"/>
      <c r="D46" s="425" t="s">
        <v>47</v>
      </c>
      <c r="E46" s="426"/>
      <c r="F46" s="427" t="s">
        <v>44</v>
      </c>
      <c r="G46" s="259"/>
      <c r="H46" s="34">
        <f>F47*8</f>
        <v>0</v>
      </c>
      <c r="I46" s="259"/>
      <c r="J46" s="429" t="s">
        <v>48</v>
      </c>
      <c r="M46" s="53"/>
    </row>
    <row r="47" spans="2:13" ht="49.9" customHeight="1">
      <c r="B47" s="420" t="s">
        <v>49</v>
      </c>
      <c r="D47" s="34"/>
      <c r="E47" s="259"/>
      <c r="F47" s="58"/>
      <c r="G47" s="268"/>
      <c r="H47" s="34"/>
      <c r="I47" s="259"/>
      <c r="J47" s="34"/>
      <c r="K47" s="259"/>
      <c r="L47" s="34"/>
      <c r="M47" s="53"/>
    </row>
    <row r="48" spans="2:13" ht="49.9" customHeight="1">
      <c r="B48" s="420"/>
      <c r="D48" s="55"/>
      <c r="E48" s="260"/>
      <c r="F48" s="34"/>
      <c r="G48" s="259"/>
      <c r="H48" s="34"/>
      <c r="I48" s="259"/>
      <c r="J48" s="34"/>
      <c r="K48" s="259"/>
      <c r="L48" s="34"/>
      <c r="M48" s="53"/>
    </row>
    <row r="49" spans="2:13" ht="49.9" customHeight="1" thickBot="1">
      <c r="B49" s="421" t="s">
        <v>50</v>
      </c>
      <c r="C49" s="125"/>
      <c r="D49" s="60"/>
      <c r="E49" s="261"/>
      <c r="F49" s="34"/>
      <c r="G49" s="259"/>
      <c r="H49" s="60"/>
      <c r="I49" s="261"/>
      <c r="J49" s="60"/>
      <c r="K49" s="261"/>
      <c r="L49" s="60"/>
      <c r="M49" s="53"/>
    </row>
    <row r="50" spans="2:13" ht="49.9" customHeight="1" thickBot="1">
      <c r="B50" s="422" t="s">
        <v>921</v>
      </c>
      <c r="C50" s="124"/>
      <c r="D50" s="409" t="s">
        <v>870</v>
      </c>
      <c r="E50" s="410"/>
      <c r="F50" s="409" t="s">
        <v>882</v>
      </c>
      <c r="G50" s="410"/>
      <c r="H50" s="409" t="s">
        <v>882</v>
      </c>
      <c r="I50" s="410"/>
      <c r="J50" s="409"/>
      <c r="K50" s="410"/>
      <c r="L50" s="409"/>
      <c r="M50" s="53"/>
    </row>
    <row r="51" spans="2:13" ht="49.9" customHeight="1" thickBot="1">
      <c r="B51" s="422" t="s">
        <v>922</v>
      </c>
      <c r="C51" s="124"/>
      <c r="D51" s="409">
        <v>86</v>
      </c>
      <c r="E51" s="410"/>
      <c r="F51" s="409">
        <v>88</v>
      </c>
      <c r="G51" s="410"/>
      <c r="H51" s="409">
        <v>89</v>
      </c>
      <c r="I51" s="410"/>
      <c r="J51" s="409"/>
      <c r="K51" s="410"/>
      <c r="L51" s="409"/>
      <c r="M51" s="53"/>
    </row>
    <row r="52" spans="2:13" ht="49.9" customHeight="1">
      <c r="B52" s="423" t="s">
        <v>53</v>
      </c>
      <c r="C52" s="126"/>
      <c r="D52" s="34"/>
      <c r="E52" s="259"/>
      <c r="J52" s="34"/>
      <c r="K52" s="259"/>
      <c r="L52" s="34"/>
      <c r="M52" s="53"/>
    </row>
    <row r="53" spans="2:13" ht="49.9" customHeight="1">
      <c r="B53" s="420" t="s">
        <v>54</v>
      </c>
      <c r="C53" s="127"/>
      <c r="D53" s="446" t="s">
        <v>991</v>
      </c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49.9" customHeight="1">
      <c r="B54" s="420"/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 ht="49.9" customHeight="1" thickBot="1">
      <c r="B55" s="424"/>
      <c r="C55" s="68"/>
      <c r="D55" s="68"/>
      <c r="E55" s="264"/>
      <c r="F55" s="68"/>
      <c r="G55" s="264"/>
      <c r="H55" s="68"/>
      <c r="I55" s="264"/>
      <c r="J55" s="68"/>
      <c r="K55" s="264"/>
      <c r="L55" s="68"/>
      <c r="M55" s="98"/>
    </row>
    <row r="56" spans="2:13" ht="15.75" thickTop="1"/>
  </sheetData>
  <mergeCells count="2">
    <mergeCell ref="B1:M1"/>
    <mergeCell ref="H2:J2"/>
  </mergeCells>
  <dataValidations disablePrompts="1" count="8">
    <dataValidation type="list" errorStyle="warning" operator="equal" allowBlank="1" showErrorMessage="1" sqref="D8:L8" xr:uid="{00000000-0002-0000-1900-000000000000}">
      <formula1>"17,,399,671,1686,1640"</formula1>
    </dataValidation>
    <dataValidation type="list" errorStyle="information" operator="equal" allowBlank="1" showErrorMessage="1" sqref="D35:L35" xr:uid="{00000000-0002-0000-1900-000001000000}">
      <formula1>"Ted Dunn,Richard Gray,Billy Rueckert, Victor Varney"</formula1>
    </dataValidation>
    <dataValidation type="list" errorStyle="information" operator="equal" allowBlank="1" showErrorMessage="1" sqref="D39:L39" xr:uid="{00000000-0002-0000-1900-000002000000}">
      <formula1>"Chris R Boli,Jay Horn, Nathan DeWitt"</formula1>
    </dataValidation>
    <dataValidation type="list" errorStyle="information" operator="equal" allowBlank="1" showErrorMessage="1" sqref="D40:L40" xr:uid="{00000000-0002-0000-1900-000003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41:L41" xr:uid="{00000000-0002-0000-1900-000004000000}">
      <formula1>"Dennis Winchell, Art Kotz, Harold BoettcherArt Kotz, Rob Grau,Joe Mills,John Morck,Brandt Wilkus,Chris Tilley,Charles Stirewalt,Victor Varney,Nick Conner,Richard Gray,John Tredway,Donald Marshall"</formula1>
    </dataValidation>
    <dataValidation errorStyle="information" allowBlank="1" showInputMessage="1" showErrorMessage="1" sqref="D42:E42" xr:uid="{00000000-0002-0000-1900-000005000000}"/>
    <dataValidation type="list" errorStyle="information" operator="equal" allowBlank="1" showErrorMessage="1" sqref="D37:L37" xr:uid="{00000000-0002-0000-1900-000006000000}">
      <formula1>"Donald Marshall,Charles Stirewalt,Chris Tilley,John Tredway,Victor Varney"</formula1>
    </dataValidation>
    <dataValidation type="list" errorStyle="information" operator="equal" allowBlank="1" showErrorMessage="1" sqref="D36:L36" xr:uid="{00000000-0002-0000-1900-000007000000}">
      <formula1>"Harold Boettcher,Gene Ezzell,Rob Grau,Roger Koss,Gray Lackey,Michael S MacLean,Joe Mills,John F Morck,Ray Albers"</formula1>
    </dataValidation>
  </dataValidations>
  <pageMargins left="0.7" right="0.7" top="0.75" bottom="0.75" header="0.3" footer="0.3"/>
  <pageSetup scale="24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promptTitle="Check Names" prompt="_x000a__x000a_" xr:uid="{1D06249F-7AFF-47F5-8754-B1357F193633}">
          <x14:formula1>
            <xm:f>DATA_Lists!$X$4:$X$219</xm:f>
          </x14:formula1>
          <xm:sqref>M32 D43</xm:sqref>
        </x14:dataValidation>
      </x14:dataValidations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Q56"/>
  <sheetViews>
    <sheetView workbookViewId="0"/>
  </sheetViews>
  <sheetFormatPr defaultRowHeight="15"/>
  <cols>
    <col min="1" max="1" width="3.28515625" customWidth="1"/>
    <col min="2" max="2" width="50.7109375" customWidth="1"/>
    <col min="3" max="3" width="2.28515625" customWidth="1"/>
    <col min="4" max="4" width="50.7109375" customWidth="1"/>
    <col min="5" max="5" width="2.140625" style="14" customWidth="1"/>
    <col min="6" max="6" width="50.7109375" customWidth="1"/>
    <col min="7" max="7" width="2.140625" style="14" customWidth="1"/>
    <col min="8" max="8" width="50.7109375" customWidth="1"/>
    <col min="9" max="9" width="1.7109375" style="14" customWidth="1"/>
    <col min="10" max="10" width="50.7109375" customWidth="1"/>
    <col min="11" max="11" width="2.140625" style="14" customWidth="1"/>
    <col min="12" max="12" width="50.7109375" customWidth="1"/>
    <col min="13" max="13" width="20.7109375" customWidth="1"/>
    <col min="14" max="14" width="1.5703125" customWidth="1"/>
    <col min="15" max="15" width="23.28515625" customWidth="1"/>
    <col min="16" max="1030" width="11.7109375" customWidth="1"/>
  </cols>
  <sheetData>
    <row r="1" spans="1:17" ht="55.9" customHeight="1" thickTop="1">
      <c r="B1" s="501" t="s">
        <v>3</v>
      </c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</row>
    <row r="2" spans="1:17" ht="49.9" customHeight="1">
      <c r="B2" s="411" t="s">
        <v>4</v>
      </c>
      <c r="C2" s="110"/>
      <c r="D2" s="239"/>
      <c r="E2" s="250"/>
      <c r="F2" s="6" t="s">
        <v>5</v>
      </c>
      <c r="G2" s="265"/>
      <c r="H2" s="502">
        <v>45126</v>
      </c>
      <c r="I2" s="502"/>
      <c r="J2" s="502"/>
      <c r="K2" s="271"/>
      <c r="L2" s="99" t="s">
        <v>7</v>
      </c>
      <c r="M2" s="8" t="s">
        <v>6</v>
      </c>
    </row>
    <row r="3" spans="1:17" ht="49.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438">
        <f>IF(H2="","",INDEX('2023_Trains'!B7:D59,MATCH(H2,'2023_Trains'!C7:C59,0),1))</f>
        <v>26</v>
      </c>
    </row>
    <row r="4" spans="1:17" ht="49.9" customHeight="1">
      <c r="B4" s="5"/>
      <c r="C4" s="110"/>
      <c r="D4" s="437"/>
      <c r="E4" s="251"/>
      <c r="F4" s="102"/>
      <c r="G4" s="266"/>
      <c r="H4" s="396">
        <f>IF(H2=0," ",VLOOKUP(H2,'2023_Trains'!C9:N62,11,))</f>
        <v>4191</v>
      </c>
      <c r="I4" s="270"/>
      <c r="J4" s="246"/>
      <c r="K4" s="273"/>
      <c r="L4" s="35"/>
      <c r="M4" s="108"/>
    </row>
    <row r="5" spans="1:17" ht="49.9" customHeight="1">
      <c r="B5" s="412" t="s">
        <v>917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49.9" customHeight="1">
      <c r="A6" s="14"/>
      <c r="B6" s="413" t="s">
        <v>918</v>
      </c>
      <c r="C6" s="112"/>
      <c r="D6" s="381" t="str">
        <f>IF($H$2=0," ",IF(VLOOKUP($H$2,'2023_Trains'!$C$7:$N$63,4)=0," ",VLOOKUP($H$2,'2023_Trains'!$C$7:$N$63,4,FALSE)))</f>
        <v>10:30 am</v>
      </c>
      <c r="E6" s="382"/>
      <c r="F6" s="381" t="str">
        <f>IF($H$2=0," ",IF(VLOOKUP($H$2,'2023_Trains'!$C$7:$N$63,5)=0," ",VLOOKUP($H$2,'2023_Trains'!$C$7:$N$63,5,FALSE)))</f>
        <v xml:space="preserve"> </v>
      </c>
      <c r="G6" s="382"/>
      <c r="H6" s="381" t="str">
        <f>IF($H$2=0," ",IF(VLOOKUP($H$2,'2023_Trains'!$C$7:$N$63,6)=0," ",VLOOKUP($H$2,'2023_Trains'!$C$7:$N$63,6,FALSE)))</f>
        <v xml:space="preserve"> </v>
      </c>
      <c r="I6" s="382"/>
      <c r="J6" s="381" t="str">
        <f>IF($H$2=0," ",IF(VLOOKUP($H$2,'2023_Trains'!$C$7:$N$63,7)=0," ",VLOOKUP($H$2,'2023_Trains'!$C$7:$N$63,7,FALSE)))</f>
        <v xml:space="preserve"> </v>
      </c>
      <c r="K6" s="382"/>
      <c r="L6" s="381" t="str">
        <f>IF($H$2=0," ",IF(VLOOKUP($H$2,'2023_Trains'!$C$7:$N$63,8)=0," ",VLOOKUP($H$2,'2023_Trains'!$C$7:$N$63,8,FALSE)))</f>
        <v xml:space="preserve"> </v>
      </c>
      <c r="M6" s="26"/>
      <c r="N6" s="14"/>
    </row>
    <row r="7" spans="1:17" ht="49.9" customHeight="1">
      <c r="A7" s="14"/>
      <c r="B7" s="18" t="s">
        <v>919</v>
      </c>
      <c r="C7" s="113"/>
      <c r="D7" s="383">
        <f>IF(D6=" "," ",VALUE(D6))</f>
        <v>0.4375</v>
      </c>
      <c r="E7" s="382"/>
      <c r="F7" s="383" t="str">
        <f>IF(F6=" "," ",VALUE(F6))</f>
        <v xml:space="preserve"> </v>
      </c>
      <c r="G7" s="382"/>
      <c r="H7" s="383" t="str">
        <f t="shared" ref="H7:L7" si="0">IF(H6=" "," ",VALUE(H6))</f>
        <v xml:space="preserve"> </v>
      </c>
      <c r="I7" s="382"/>
      <c r="J7" s="383" t="str">
        <f t="shared" si="0"/>
        <v xml:space="preserve"> </v>
      </c>
      <c r="K7" s="382"/>
      <c r="L7" s="383" t="str">
        <f t="shared" si="0"/>
        <v xml:space="preserve"> </v>
      </c>
      <c r="M7" s="330"/>
      <c r="N7" s="14"/>
      <c r="O7" s="282"/>
    </row>
    <row r="8" spans="1:17" ht="49.9" customHeight="1">
      <c r="B8" s="18" t="s">
        <v>920</v>
      </c>
      <c r="C8" s="113"/>
      <c r="D8" s="384">
        <v>399</v>
      </c>
      <c r="E8" s="385"/>
      <c r="F8" s="384"/>
      <c r="G8" s="385"/>
      <c r="H8" s="384"/>
      <c r="I8" s="385"/>
      <c r="J8" s="384"/>
      <c r="K8" s="385"/>
      <c r="L8" s="384"/>
      <c r="M8" s="20"/>
    </row>
    <row r="9" spans="1:17" ht="49.9" customHeight="1">
      <c r="B9" s="23"/>
      <c r="C9" s="114"/>
      <c r="D9" s="386"/>
      <c r="E9" s="387"/>
      <c r="F9" s="388"/>
      <c r="G9" s="387"/>
      <c r="H9" s="388"/>
      <c r="I9" s="387"/>
      <c r="J9" s="388"/>
      <c r="K9" s="387"/>
      <c r="L9" s="388"/>
      <c r="M9" s="20"/>
    </row>
    <row r="10" spans="1:17" ht="49.9" customHeight="1">
      <c r="B10" s="414" t="s">
        <v>12</v>
      </c>
      <c r="C10" s="132" t="s">
        <v>837</v>
      </c>
      <c r="D10" s="389">
        <f t="shared" ref="D10:F12" si="1">IF(C10=0," ",TIMEVALUE(LEFT(C10,2)&amp;":"&amp;MID(C10,3,2)&amp;":"&amp;RIGHT(C10,2)))</f>
        <v>0.43925925925925924</v>
      </c>
      <c r="E10" s="390"/>
      <c r="F10" s="389" t="str">
        <f t="shared" si="1"/>
        <v xml:space="preserve"> </v>
      </c>
      <c r="G10" s="390"/>
      <c r="H10" s="389" t="str">
        <f t="shared" ref="H10" si="2">IF(G10=0," ",TIMEVALUE(LEFT(G10,2)&amp;":"&amp;MID(G10,3,2)&amp;":"&amp;RIGHT(G10,2)))</f>
        <v xml:space="preserve"> </v>
      </c>
      <c r="I10" s="390"/>
      <c r="J10" s="389" t="str">
        <f t="shared" ref="J10" si="3">IF(I10=0," ",TIMEVALUE(LEFT(I10,2)&amp;":"&amp;MID(I10,3,2)&amp;":"&amp;RIGHT(I10,2)))</f>
        <v xml:space="preserve"> </v>
      </c>
      <c r="K10" s="390"/>
      <c r="L10" s="389" t="str">
        <f t="shared" ref="L10" si="4">IF(K10=0," ",TIMEVALUE(LEFT(K10,2)&amp;":"&amp;MID(K10,3,2)&amp;":"&amp;RIGHT(K10,2)))</f>
        <v xml:space="preserve"> </v>
      </c>
      <c r="M10" s="337"/>
    </row>
    <row r="11" spans="1:17" ht="49.9" customHeight="1">
      <c r="B11" s="415" t="s">
        <v>13</v>
      </c>
      <c r="C11" s="248"/>
      <c r="D11" s="439" t="str">
        <f>IF(C12=0," ",$L$2)</f>
        <v>R</v>
      </c>
      <c r="E11" s="439"/>
      <c r="F11" s="439" t="str">
        <f t="shared" ref="F11" si="5">IF(E12=0," ",$L$2)</f>
        <v xml:space="preserve"> </v>
      </c>
      <c r="G11" s="439"/>
      <c r="H11" s="439" t="str">
        <f t="shared" ref="H11" si="6">IF(G12=0," ",$L$2)</f>
        <v xml:space="preserve"> </v>
      </c>
      <c r="I11" s="439"/>
      <c r="J11" s="439" t="str">
        <f t="shared" ref="J11" si="7">IF(I12=0," ",$L$2)</f>
        <v xml:space="preserve"> </v>
      </c>
      <c r="K11" s="439"/>
      <c r="L11" s="439" t="str">
        <f t="shared" ref="L11" si="8">IF(K12=0," ",$L$2)</f>
        <v xml:space="preserve"> </v>
      </c>
      <c r="M11" s="337"/>
      <c r="O11" s="245"/>
    </row>
    <row r="12" spans="1:17" ht="49.9" customHeight="1">
      <c r="B12" s="414" t="s">
        <v>14</v>
      </c>
      <c r="C12" s="132" t="s">
        <v>712</v>
      </c>
      <c r="D12" s="389">
        <f t="shared" si="1"/>
        <v>0.44843749999999999</v>
      </c>
      <c r="E12" s="390"/>
      <c r="F12" s="389" t="str">
        <f t="shared" ref="F12" si="9">IF(E12=0," ",TIMEVALUE(LEFT(E12,2)&amp;":"&amp;MID(E12,3,2)&amp;":"&amp;RIGHT(E12,2)))</f>
        <v xml:space="preserve"> </v>
      </c>
      <c r="G12" s="390"/>
      <c r="H12" s="389" t="str">
        <f t="shared" ref="H12" si="10">IF(G12=0," ",TIMEVALUE(LEFT(G12,2)&amp;":"&amp;MID(G12,3,2)&amp;":"&amp;RIGHT(G12,2)))</f>
        <v xml:space="preserve"> </v>
      </c>
      <c r="I12" s="390"/>
      <c r="J12" s="389" t="str">
        <f t="shared" ref="J12" si="11">IF(I12=0," ",TIMEVALUE(LEFT(I12,2)&amp;":"&amp;MID(I12,3,2)&amp;":"&amp;RIGHT(I12,2)))</f>
        <v xml:space="preserve"> </v>
      </c>
      <c r="K12" s="390"/>
      <c r="L12" s="389" t="str">
        <f t="shared" ref="L12" si="12">IF(K12=0," ",TIMEVALUE(LEFT(K12,2)&amp;":"&amp;MID(K12,3,2)&amp;":"&amp;RIGHT(K12,2)))</f>
        <v xml:space="preserve"> </v>
      </c>
      <c r="M12" s="337"/>
      <c r="O12" s="301"/>
    </row>
    <row r="13" spans="1:17" ht="49.9" customHeight="1">
      <c r="B13" s="414" t="s">
        <v>16</v>
      </c>
      <c r="C13" s="132" t="s">
        <v>838</v>
      </c>
      <c r="D13" s="389">
        <f>IF(C13=0," ",TIMEVALUE(LEFT(C13,2)&amp;":"&amp;MID(C13,3,2)&amp;":"&amp;RIGHT(C13,2)))</f>
        <v>0.45408564814814811</v>
      </c>
      <c r="E13" s="393"/>
      <c r="F13" s="389" t="str">
        <f>IF(E13=0," ",TIMEVALUE(LEFT(E13,2)&amp;":"&amp;MID(E13,3,2)&amp;":"&amp;RIGHT(E13,2)))</f>
        <v xml:space="preserve"> </v>
      </c>
      <c r="G13" s="393"/>
      <c r="H13" s="389" t="str">
        <f>IF(G13=0," ",TIMEVALUE(LEFT(G13,2)&amp;":"&amp;MID(G13,3,2)&amp;":"&amp;RIGHT(G13,2)))</f>
        <v xml:space="preserve"> </v>
      </c>
      <c r="I13" s="393"/>
      <c r="J13" s="389" t="str">
        <f>IF(I13=0," ",TIMEVALUE(LEFT(I13,2)&amp;":"&amp;MID(I13,3,2)&amp;":"&amp;RIGHT(I13,2)))</f>
        <v xml:space="preserve"> </v>
      </c>
      <c r="K13" s="393"/>
      <c r="L13" s="389" t="str">
        <f>IF(K13=0," ",TIMEVALUE(LEFT(K13,2)&amp;":"&amp;MID(K13,3,2)&amp;":"&amp;RIGHT(K13,2)))</f>
        <v xml:space="preserve"> </v>
      </c>
      <c r="M13" s="337" t="s">
        <v>15</v>
      </c>
    </row>
    <row r="14" spans="1:17" ht="49.9" customHeight="1">
      <c r="B14" s="414" t="s">
        <v>17</v>
      </c>
      <c r="C14" s="132" t="s">
        <v>832</v>
      </c>
      <c r="D14" s="389">
        <f t="shared" ref="D14:D17" si="13">IF(C14=0," ",TIMEVALUE(LEFT(C14,2)&amp;":"&amp;MID(C14,3,2)&amp;":"&amp;RIGHT(C14,2)))</f>
        <v>0.46751157407407407</v>
      </c>
      <c r="E14" s="390"/>
      <c r="F14" s="389" t="str">
        <f t="shared" ref="F14:F17" si="14">IF(E14=0," ",TIMEVALUE(LEFT(E14,2)&amp;":"&amp;MID(E14,3,2)&amp;":"&amp;RIGHT(E14,2)))</f>
        <v xml:space="preserve"> </v>
      </c>
      <c r="G14" s="390"/>
      <c r="H14" s="389" t="str">
        <f t="shared" ref="H14:H17" si="15">IF(G14=0," ",TIMEVALUE(LEFT(G14,2)&amp;":"&amp;MID(G14,3,2)&amp;":"&amp;RIGHT(G14,2)))</f>
        <v xml:space="preserve"> </v>
      </c>
      <c r="I14" s="390"/>
      <c r="J14" s="389" t="str">
        <f t="shared" ref="J14:J17" si="16">IF(I14=0," ",TIMEVALUE(LEFT(I14,2)&amp;":"&amp;MID(I14,3,2)&amp;":"&amp;RIGHT(I14,2)))</f>
        <v xml:space="preserve"> </v>
      </c>
      <c r="K14" s="390"/>
      <c r="L14" s="389" t="str">
        <f t="shared" ref="L14:L17" si="17">IF(K14=0," ",TIMEVALUE(LEFT(K14,2)&amp;":"&amp;MID(K14,3,2)&amp;":"&amp;RIGHT(K14,2)))</f>
        <v xml:space="preserve"> </v>
      </c>
      <c r="M14" s="337"/>
      <c r="Q14" s="247"/>
    </row>
    <row r="15" spans="1:17" ht="49.9" customHeight="1">
      <c r="B15" s="414" t="s">
        <v>18</v>
      </c>
      <c r="C15" s="132" t="s">
        <v>833</v>
      </c>
      <c r="D15" s="389">
        <f t="shared" si="13"/>
        <v>0.47315972222222219</v>
      </c>
      <c r="E15" s="390"/>
      <c r="F15" s="389" t="str">
        <f t="shared" si="14"/>
        <v xml:space="preserve"> </v>
      </c>
      <c r="G15" s="390"/>
      <c r="H15" s="389" t="str">
        <f t="shared" si="15"/>
        <v xml:space="preserve"> </v>
      </c>
      <c r="I15" s="390"/>
      <c r="J15" s="389" t="str">
        <f t="shared" si="16"/>
        <v xml:space="preserve"> </v>
      </c>
      <c r="K15" s="390"/>
      <c r="L15" s="389" t="str">
        <f t="shared" si="17"/>
        <v xml:space="preserve"> </v>
      </c>
      <c r="M15" s="337"/>
    </row>
    <row r="16" spans="1:17" ht="49.9" customHeight="1">
      <c r="B16" s="415" t="s">
        <v>13</v>
      </c>
      <c r="C16" s="133"/>
      <c r="D16" s="439" t="str">
        <f>IF(C17=0," ",$L$2)</f>
        <v>R</v>
      </c>
      <c r="E16" s="439"/>
      <c r="F16" s="439" t="str">
        <f t="shared" ref="F16" si="18">IF(E17=0," ",$L$2)</f>
        <v xml:space="preserve"> </v>
      </c>
      <c r="G16" s="439"/>
      <c r="H16" s="439" t="str">
        <f t="shared" ref="H16" si="19">IF(G17=0," ",$L$2)</f>
        <v xml:space="preserve"> </v>
      </c>
      <c r="I16" s="439"/>
      <c r="J16" s="439" t="str">
        <f t="shared" ref="J16" si="20">IF(I17=0," ",$L$2)</f>
        <v xml:space="preserve"> </v>
      </c>
      <c r="K16" s="439"/>
      <c r="L16" s="439" t="str">
        <f t="shared" ref="L16" si="21">IF(K17=0," ",$L$2)</f>
        <v xml:space="preserve"> </v>
      </c>
      <c r="M16" s="337"/>
    </row>
    <row r="17" spans="1:13" ht="49.9" customHeight="1">
      <c r="B17" s="414" t="s">
        <v>19</v>
      </c>
      <c r="C17" s="132" t="s">
        <v>983</v>
      </c>
      <c r="D17" s="389">
        <f t="shared" si="13"/>
        <v>0.4816319444444444</v>
      </c>
      <c r="E17" s="390"/>
      <c r="F17" s="389" t="str">
        <f t="shared" si="14"/>
        <v xml:space="preserve"> </v>
      </c>
      <c r="G17" s="390"/>
      <c r="H17" s="389" t="str">
        <f t="shared" si="15"/>
        <v xml:space="preserve"> </v>
      </c>
      <c r="I17" s="390"/>
      <c r="J17" s="389" t="str">
        <f t="shared" si="16"/>
        <v xml:space="preserve"> </v>
      </c>
      <c r="K17" s="390"/>
      <c r="L17" s="389" t="str">
        <f t="shared" si="17"/>
        <v xml:space="preserve"> </v>
      </c>
      <c r="M17" s="337"/>
    </row>
    <row r="18" spans="1:13" ht="49.9" customHeight="1">
      <c r="B18" s="341"/>
      <c r="C18" s="277"/>
      <c r="D18" s="394"/>
      <c r="E18" s="395"/>
      <c r="F18" s="394"/>
      <c r="G18" s="395"/>
      <c r="H18" s="394"/>
      <c r="I18" s="395"/>
      <c r="J18" s="394"/>
      <c r="K18" s="395"/>
      <c r="L18" s="394"/>
      <c r="M18" s="342"/>
    </row>
    <row r="19" spans="1:13" ht="49.9" customHeight="1">
      <c r="B19" s="29" t="s">
        <v>21</v>
      </c>
      <c r="C19" s="115"/>
      <c r="D19" s="386"/>
      <c r="E19" s="392"/>
      <c r="F19" s="386"/>
      <c r="G19" s="392"/>
      <c r="H19" s="386"/>
      <c r="I19" s="392"/>
      <c r="J19" s="386"/>
      <c r="K19" s="392"/>
      <c r="L19" s="396"/>
      <c r="M19" s="28"/>
    </row>
    <row r="20" spans="1:13" ht="49.9" customHeight="1">
      <c r="A20" t="s">
        <v>911</v>
      </c>
      <c r="B20" s="29"/>
      <c r="C20" s="115"/>
      <c r="D20" s="386"/>
      <c r="E20" s="392"/>
      <c r="F20" s="386"/>
      <c r="G20" s="392"/>
      <c r="H20" s="386"/>
      <c r="I20" s="392"/>
      <c r="J20" s="386"/>
      <c r="K20" s="392"/>
      <c r="L20" s="396"/>
      <c r="M20" s="28"/>
    </row>
    <row r="21" spans="1:13" ht="49.9" customHeight="1">
      <c r="B21" s="430">
        <v>100</v>
      </c>
      <c r="C21" s="116"/>
      <c r="D21" s="384">
        <v>41</v>
      </c>
      <c r="E21" s="384"/>
      <c r="F21" s="384"/>
      <c r="G21" s="384"/>
      <c r="H21" s="384"/>
      <c r="I21" s="384"/>
      <c r="J21" s="384"/>
      <c r="K21" s="384"/>
      <c r="L21" s="384"/>
      <c r="M21" s="28"/>
    </row>
    <row r="22" spans="1:13" ht="49.9" customHeight="1">
      <c r="B22" s="430">
        <v>101</v>
      </c>
      <c r="C22" s="116"/>
      <c r="D22" s="384">
        <v>22</v>
      </c>
      <c r="E22" s="385"/>
      <c r="F22" s="384"/>
      <c r="G22" s="385"/>
      <c r="H22" s="384"/>
      <c r="I22" s="385"/>
      <c r="J22" s="384"/>
      <c r="K22" s="385"/>
      <c r="L22" s="384"/>
      <c r="M22" s="28"/>
    </row>
    <row r="23" spans="1:13" ht="49.9" customHeight="1">
      <c r="B23" s="430">
        <v>200</v>
      </c>
      <c r="C23" s="116"/>
      <c r="D23" s="384">
        <v>38</v>
      </c>
      <c r="E23" s="385"/>
      <c r="F23" s="384"/>
      <c r="G23" s="385"/>
      <c r="H23" s="384"/>
      <c r="I23" s="385"/>
      <c r="J23" s="384"/>
      <c r="K23" s="385"/>
      <c r="L23" s="384"/>
      <c r="M23" s="28"/>
    </row>
    <row r="24" spans="1:13" ht="49.9" customHeight="1">
      <c r="B24" s="430">
        <v>201</v>
      </c>
      <c r="C24" s="116"/>
      <c r="D24" s="384">
        <v>43</v>
      </c>
      <c r="E24" s="385"/>
      <c r="F24" s="384"/>
      <c r="G24" s="385"/>
      <c r="H24" s="384"/>
      <c r="I24" s="385"/>
      <c r="J24" s="384"/>
      <c r="K24" s="385"/>
      <c r="L24" s="384"/>
      <c r="M24" s="28"/>
    </row>
    <row r="25" spans="1:13" ht="49.9" customHeight="1">
      <c r="B25" s="430">
        <v>308</v>
      </c>
      <c r="C25" s="116"/>
      <c r="D25" s="384">
        <v>0</v>
      </c>
      <c r="E25" s="385"/>
      <c r="F25" s="384"/>
      <c r="G25" s="385"/>
      <c r="H25" s="384"/>
      <c r="I25" s="385"/>
      <c r="J25" s="384"/>
      <c r="K25" s="385"/>
      <c r="L25" s="384"/>
      <c r="M25" s="28"/>
    </row>
    <row r="26" spans="1:13" ht="49.9" customHeight="1">
      <c r="B26" s="431" t="s">
        <v>24</v>
      </c>
      <c r="C26" s="117"/>
      <c r="D26" s="384">
        <v>0</v>
      </c>
      <c r="E26" s="385"/>
      <c r="F26" s="384" t="str">
        <f>IF(F8=0," ","0")</f>
        <v xml:space="preserve"> </v>
      </c>
      <c r="G26" s="385"/>
      <c r="H26" s="384" t="str">
        <f>IF(H8=0," ","0")</f>
        <v xml:space="preserve"> </v>
      </c>
      <c r="I26" s="385"/>
      <c r="J26" s="384" t="str">
        <f>IF(J8=0," ","0")</f>
        <v xml:space="preserve"> </v>
      </c>
      <c r="K26" s="385"/>
      <c r="L26" s="384" t="str">
        <f>IF(L8=0," ","0")</f>
        <v xml:space="preserve"> </v>
      </c>
      <c r="M26" s="28"/>
    </row>
    <row r="27" spans="1:13" ht="49.9" customHeight="1" thickBot="1">
      <c r="B27" s="432" t="s">
        <v>25</v>
      </c>
      <c r="C27" s="118"/>
      <c r="D27" s="384">
        <v>0</v>
      </c>
      <c r="E27" s="385"/>
      <c r="F27" s="384" t="str">
        <f>IF(F8=0," ","0")</f>
        <v xml:space="preserve"> </v>
      </c>
      <c r="G27" s="385"/>
      <c r="H27" s="384" t="str">
        <f>IF(H8=0," ","0")</f>
        <v xml:space="preserve"> </v>
      </c>
      <c r="I27" s="385"/>
      <c r="J27" s="384" t="str">
        <f>IF(J8=0," ","0")</f>
        <v xml:space="preserve"> </v>
      </c>
      <c r="K27" s="385"/>
      <c r="L27" s="384" t="str">
        <f>IF(L8=0," ","0")</f>
        <v xml:space="preserve"> </v>
      </c>
      <c r="M27" s="28"/>
    </row>
    <row r="28" spans="1:13" ht="49.9" customHeight="1" thickTop="1" thickBot="1">
      <c r="B28" s="433" t="s">
        <v>923</v>
      </c>
      <c r="C28" s="119"/>
      <c r="D28" s="397">
        <f>SUM(D21:D27)</f>
        <v>144</v>
      </c>
      <c r="E28" s="398"/>
      <c r="F28" s="397">
        <f>SUM(F21:F27)</f>
        <v>0</v>
      </c>
      <c r="G28" s="398"/>
      <c r="H28" s="397">
        <f>SUM(H21:H27)</f>
        <v>0</v>
      </c>
      <c r="I28" s="398"/>
      <c r="J28" s="397">
        <f>SUM(J21:J27)</f>
        <v>0</v>
      </c>
      <c r="K28" s="399"/>
      <c r="L28" s="400">
        <f>SUM(L21:L27)</f>
        <v>0</v>
      </c>
      <c r="M28" s="28"/>
    </row>
    <row r="29" spans="1:13" ht="49.9" customHeight="1" thickTop="1" thickBot="1">
      <c r="B29" s="433" t="s">
        <v>924</v>
      </c>
      <c r="C29" s="119"/>
      <c r="D29" s="397">
        <f>D28</f>
        <v>144</v>
      </c>
      <c r="E29" s="398"/>
      <c r="F29" s="397">
        <f>D29+F28</f>
        <v>144</v>
      </c>
      <c r="G29" s="398"/>
      <c r="H29" s="397">
        <f>F29+H28</f>
        <v>144</v>
      </c>
      <c r="I29" s="398"/>
      <c r="J29" s="397">
        <f>J28+H29</f>
        <v>144</v>
      </c>
      <c r="K29" s="399"/>
      <c r="L29" s="400">
        <f>L28+J29</f>
        <v>144</v>
      </c>
      <c r="M29" s="130"/>
    </row>
    <row r="30" spans="1:13" ht="49.9" customHeight="1" thickTop="1" thickBot="1">
      <c r="B30" s="434" t="s">
        <v>925</v>
      </c>
      <c r="C30" s="120"/>
      <c r="D30" s="401"/>
      <c r="E30" s="402"/>
      <c r="F30" s="401"/>
      <c r="G30" s="398"/>
      <c r="H30" s="401"/>
      <c r="I30" s="402"/>
      <c r="J30" s="401"/>
      <c r="K30" s="403"/>
      <c r="L30" s="404"/>
      <c r="M30" s="28"/>
    </row>
    <row r="31" spans="1:13" ht="49.9" customHeight="1" thickTop="1" thickBot="1">
      <c r="B31" s="434" t="s">
        <v>926</v>
      </c>
      <c r="C31" s="120"/>
      <c r="D31" s="401"/>
      <c r="E31" s="402"/>
      <c r="F31" s="401"/>
      <c r="G31" s="402"/>
      <c r="H31" s="401"/>
      <c r="I31" s="402"/>
      <c r="J31" s="401"/>
      <c r="K31" s="403"/>
      <c r="L31" s="404"/>
      <c r="M31" s="131" t="s">
        <v>679</v>
      </c>
    </row>
    <row r="32" spans="1:13" ht="49.9" customHeight="1" thickTop="1">
      <c r="B32" s="48"/>
      <c r="J32" s="14"/>
      <c r="K32" s="2" t="s">
        <v>30</v>
      </c>
      <c r="M32" s="28" t="s">
        <v>486</v>
      </c>
    </row>
    <row r="33" spans="2:13" ht="49.9" customHeight="1">
      <c r="B33" s="48"/>
      <c r="J33" s="49" t="s">
        <v>31</v>
      </c>
      <c r="M33" s="28"/>
    </row>
    <row r="34" spans="2:13" ht="49.9" customHeight="1">
      <c r="B34" s="417" t="s">
        <v>32</v>
      </c>
      <c r="C34" s="121"/>
      <c r="D34" t="s">
        <v>33</v>
      </c>
      <c r="M34" s="28"/>
    </row>
    <row r="35" spans="2:13" ht="49.9" customHeight="1">
      <c r="B35" s="435" t="s">
        <v>34</v>
      </c>
      <c r="C35" s="122"/>
      <c r="D35" s="405" t="s">
        <v>68</v>
      </c>
      <c r="E35" s="406"/>
      <c r="F35" s="405"/>
      <c r="G35" s="406"/>
      <c r="H35" s="405"/>
      <c r="I35" s="406"/>
      <c r="J35" s="405"/>
      <c r="K35" s="406"/>
      <c r="L35" s="405"/>
      <c r="M35" s="28"/>
    </row>
    <row r="36" spans="2:13" ht="49.9" customHeight="1">
      <c r="B36" s="435" t="s">
        <v>35</v>
      </c>
      <c r="C36" s="122"/>
      <c r="D36" s="405" t="s">
        <v>57</v>
      </c>
      <c r="E36" s="406"/>
      <c r="F36" s="405"/>
      <c r="G36" s="406"/>
      <c r="H36" s="405"/>
      <c r="I36" s="406"/>
      <c r="J36" s="405"/>
      <c r="K36" s="406"/>
      <c r="L36" s="405"/>
      <c r="M36" s="53"/>
    </row>
    <row r="37" spans="2:13" ht="49.9" customHeight="1">
      <c r="B37" s="435" t="s">
        <v>36</v>
      </c>
      <c r="C37" s="122"/>
      <c r="D37" s="405" t="s">
        <v>69</v>
      </c>
      <c r="E37" s="406"/>
      <c r="F37" s="405"/>
      <c r="G37" s="406"/>
      <c r="H37" s="405"/>
      <c r="I37" s="406"/>
      <c r="J37" s="405"/>
      <c r="K37" s="406"/>
      <c r="L37" s="405"/>
      <c r="M37" s="53"/>
    </row>
    <row r="38" spans="2:13" ht="49.9" customHeight="1">
      <c r="B38" s="435"/>
      <c r="C38" s="122"/>
      <c r="D38" s="405"/>
      <c r="E38" s="406"/>
      <c r="F38" s="407"/>
      <c r="G38" s="408"/>
      <c r="H38" s="405"/>
      <c r="I38" s="406"/>
      <c r="J38" s="405"/>
      <c r="K38" s="406"/>
      <c r="L38" s="405"/>
      <c r="M38" s="53"/>
    </row>
    <row r="39" spans="2:13" ht="49.9" customHeight="1">
      <c r="B39" s="435" t="s">
        <v>37</v>
      </c>
      <c r="C39" s="122"/>
      <c r="D39" s="405" t="s">
        <v>503</v>
      </c>
      <c r="E39" s="406"/>
      <c r="F39" s="405"/>
      <c r="G39" s="406"/>
      <c r="H39" s="405"/>
      <c r="I39" s="406"/>
      <c r="J39" s="405"/>
      <c r="K39" s="406"/>
      <c r="L39" s="405"/>
      <c r="M39" s="53"/>
    </row>
    <row r="40" spans="2:13" ht="49.9" customHeight="1">
      <c r="B40" s="435" t="s">
        <v>38</v>
      </c>
      <c r="C40" s="122"/>
      <c r="D40" s="405" t="s">
        <v>61</v>
      </c>
      <c r="E40" s="406"/>
      <c r="F40" s="405"/>
      <c r="G40" s="406"/>
      <c r="H40" s="405"/>
      <c r="I40" s="406"/>
      <c r="J40" s="405"/>
      <c r="K40" s="406"/>
      <c r="L40" s="405"/>
      <c r="M40" s="53"/>
    </row>
    <row r="41" spans="2:13" ht="49.9" customHeight="1">
      <c r="B41" s="435" t="s">
        <v>39</v>
      </c>
      <c r="C41" s="122"/>
      <c r="D41" s="406" t="s">
        <v>60</v>
      </c>
      <c r="E41" s="406"/>
      <c r="F41" s="405"/>
      <c r="G41" s="406"/>
      <c r="H41" s="405"/>
      <c r="I41" s="406"/>
      <c r="J41" s="405"/>
      <c r="K41" s="406"/>
      <c r="L41" s="405"/>
      <c r="M41" s="53"/>
    </row>
    <row r="42" spans="2:13" ht="49.9" customHeight="1">
      <c r="B42" s="436" t="s">
        <v>40</v>
      </c>
      <c r="C42" s="123"/>
      <c r="D42" s="34"/>
      <c r="E42" s="259"/>
      <c r="H42" s="34"/>
      <c r="I42" s="259"/>
      <c r="J42" s="34"/>
      <c r="K42" s="259"/>
      <c r="L42" s="34"/>
      <c r="M42" s="53"/>
    </row>
    <row r="43" spans="2:13" ht="49.9" customHeight="1">
      <c r="B43" s="48"/>
      <c r="D43" s="34"/>
      <c r="E43" s="259"/>
      <c r="F43" s="34"/>
      <c r="G43" s="259"/>
      <c r="H43" s="34"/>
      <c r="I43" s="259"/>
      <c r="J43" s="34"/>
      <c r="K43" s="259"/>
      <c r="L43" s="34"/>
      <c r="M43" s="53"/>
    </row>
    <row r="44" spans="2:13" ht="49.9" customHeight="1">
      <c r="B44" s="419" t="s">
        <v>41</v>
      </c>
      <c r="C44" s="121"/>
      <c r="D44" s="55"/>
      <c r="E44" s="260"/>
      <c r="F44" s="34"/>
      <c r="G44" s="259"/>
      <c r="H44" s="34"/>
      <c r="I44" s="259"/>
      <c r="J44" s="428" t="s">
        <v>42</v>
      </c>
      <c r="K44" s="260"/>
      <c r="L44" s="34"/>
      <c r="M44" s="53"/>
    </row>
    <row r="45" spans="2:13" ht="49.9" customHeight="1">
      <c r="B45" s="419" t="s">
        <v>43</v>
      </c>
      <c r="C45" s="124"/>
      <c r="D45" s="425"/>
      <c r="E45" s="426"/>
      <c r="F45" s="427" t="s">
        <v>44</v>
      </c>
      <c r="G45" s="259"/>
      <c r="H45" s="34">
        <f>M30*8</f>
        <v>0</v>
      </c>
      <c r="I45" s="259"/>
      <c r="J45" s="429" t="s">
        <v>45</v>
      </c>
      <c r="M45" s="53"/>
    </row>
    <row r="46" spans="2:13" ht="49.9" customHeight="1">
      <c r="B46" s="419" t="s">
        <v>46</v>
      </c>
      <c r="C46" s="124"/>
      <c r="D46" s="425" t="s">
        <v>47</v>
      </c>
      <c r="E46" s="426"/>
      <c r="F46" s="427" t="s">
        <v>44</v>
      </c>
      <c r="G46" s="259"/>
      <c r="H46" s="34">
        <f>F47*8</f>
        <v>0</v>
      </c>
      <c r="I46" s="259"/>
      <c r="J46" s="429" t="s">
        <v>48</v>
      </c>
      <c r="M46" s="53"/>
    </row>
    <row r="47" spans="2:13" ht="49.9" customHeight="1">
      <c r="B47" s="420" t="s">
        <v>49</v>
      </c>
      <c r="D47" s="34"/>
      <c r="E47" s="259"/>
      <c r="F47" s="58"/>
      <c r="G47" s="268"/>
      <c r="H47" s="34"/>
      <c r="I47" s="259"/>
      <c r="J47" s="34"/>
      <c r="K47" s="259"/>
      <c r="L47" s="34"/>
      <c r="M47" s="53"/>
    </row>
    <row r="48" spans="2:13" ht="49.9" customHeight="1">
      <c r="B48" s="420"/>
      <c r="D48" s="55"/>
      <c r="E48" s="260"/>
      <c r="F48" s="34"/>
      <c r="G48" s="259"/>
      <c r="H48" s="34"/>
      <c r="I48" s="259"/>
      <c r="J48" s="34"/>
      <c r="K48" s="259"/>
      <c r="L48" s="34"/>
      <c r="M48" s="53"/>
    </row>
    <row r="49" spans="2:13" ht="49.9" customHeight="1" thickBot="1">
      <c r="B49" s="421" t="s">
        <v>50</v>
      </c>
      <c r="C49" s="125"/>
      <c r="D49" s="60"/>
      <c r="E49" s="261"/>
      <c r="F49" s="34"/>
      <c r="G49" s="259"/>
      <c r="H49" s="60"/>
      <c r="I49" s="261"/>
      <c r="J49" s="60"/>
      <c r="K49" s="261"/>
      <c r="L49" s="60"/>
      <c r="M49" s="53"/>
    </row>
    <row r="50" spans="2:13" ht="49.9" customHeight="1" thickBot="1">
      <c r="B50" s="422" t="s">
        <v>921</v>
      </c>
      <c r="C50" s="124"/>
      <c r="D50" s="409" t="s">
        <v>882</v>
      </c>
      <c r="E50" s="410"/>
      <c r="F50" s="409"/>
      <c r="G50" s="410"/>
      <c r="H50" s="409"/>
      <c r="I50" s="410"/>
      <c r="J50" s="409"/>
      <c r="K50" s="410"/>
      <c r="L50" s="409"/>
      <c r="M50" s="53"/>
    </row>
    <row r="51" spans="2:13" ht="49.9" customHeight="1" thickBot="1">
      <c r="B51" s="422" t="s">
        <v>922</v>
      </c>
      <c r="C51" s="124"/>
      <c r="D51" s="409">
        <v>83</v>
      </c>
      <c r="E51" s="410"/>
      <c r="F51" s="409"/>
      <c r="G51" s="410"/>
      <c r="H51" s="409"/>
      <c r="I51" s="410"/>
      <c r="J51" s="409"/>
      <c r="K51" s="410"/>
      <c r="L51" s="409"/>
      <c r="M51" s="53"/>
    </row>
    <row r="52" spans="2:13" ht="49.9" customHeight="1">
      <c r="B52" s="423" t="s">
        <v>53</v>
      </c>
      <c r="C52" s="126"/>
      <c r="D52" s="34"/>
      <c r="E52" s="259"/>
      <c r="J52" s="34"/>
      <c r="K52" s="259"/>
      <c r="L52" s="34"/>
      <c r="M52" s="53"/>
    </row>
    <row r="53" spans="2:13" ht="49.9" customHeight="1">
      <c r="B53" s="420" t="s">
        <v>54</v>
      </c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49.9" customHeight="1">
      <c r="B54" s="420"/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 ht="49.9" customHeight="1" thickBot="1">
      <c r="B55" s="424"/>
      <c r="C55" s="68"/>
      <c r="D55" s="68"/>
      <c r="E55" s="264"/>
      <c r="F55" s="68"/>
      <c r="G55" s="264"/>
      <c r="H55" s="68"/>
      <c r="I55" s="264"/>
      <c r="J55" s="68"/>
      <c r="K55" s="264"/>
      <c r="L55" s="68"/>
      <c r="M55" s="98"/>
    </row>
    <row r="56" spans="2:13" ht="15.75" thickTop="1"/>
  </sheetData>
  <mergeCells count="2">
    <mergeCell ref="B1:M1"/>
    <mergeCell ref="H2:J2"/>
  </mergeCells>
  <dataValidations count="8">
    <dataValidation type="list" errorStyle="information" operator="equal" allowBlank="1" showErrorMessage="1" sqref="D35:L35" xr:uid="{00000000-0002-0000-1A00-000000000000}">
      <formula1>"Ted Dunn,Richard Gray,Billy Rueckert, Victor Varney"</formula1>
    </dataValidation>
    <dataValidation type="list" errorStyle="information" operator="equal" allowBlank="1" showErrorMessage="1" sqref="D39:L39" xr:uid="{00000000-0002-0000-1A00-000001000000}">
      <formula1>"Chris R Boli,Jay Horn, Nathan DeWitt"</formula1>
    </dataValidation>
    <dataValidation type="list" errorStyle="information" operator="equal" allowBlank="1" showErrorMessage="1" sqref="D40:L40" xr:uid="{00000000-0002-0000-1A00-000002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E41:L41" xr:uid="{00000000-0002-0000-1A00-000003000000}">
      <formula1>"Dennis Winchell, Art Kotz, Harold BoettcherArt Kotz, Rob Grau,Joe Mills,John Morck,Brandt Wilkus,Chris Tilley,Charles Stirewalt,Victor Varney,Nick Conner,Richard Gray,John Tredway,Donald Marshall"</formula1>
    </dataValidation>
    <dataValidation errorStyle="information" allowBlank="1" showInputMessage="1" showErrorMessage="1" sqref="D42:E42" xr:uid="{00000000-0002-0000-1A00-000004000000}"/>
    <dataValidation type="list" errorStyle="information" operator="equal" allowBlank="1" showErrorMessage="1" sqref="D37:L37 D36 D41" xr:uid="{00000000-0002-0000-1A00-000005000000}">
      <formula1>"Donald Marshall,Charles Stirewalt,Chris Tilley,John Tredway,Victor Varney"</formula1>
    </dataValidation>
    <dataValidation type="list" errorStyle="information" operator="equal" allowBlank="1" showErrorMessage="1" sqref="E36:L36" xr:uid="{00000000-0002-0000-1A00-000006000000}">
      <formula1>"Harold Boettcher,Gene Ezzell,Rob Grau,Roger Koss,Gray Lackey,Michael S MacLean,Joe Mills,John F Morck,Ray Albers"</formula1>
    </dataValidation>
    <dataValidation type="list" errorStyle="warning" operator="equal" allowBlank="1" showErrorMessage="1" sqref="D8:L8" xr:uid="{00000000-0002-0000-1A00-000007000000}">
      <formula1>"17,,399,671,1686,1640"</formula1>
    </dataValidation>
  </dataValidations>
  <pageMargins left="0.7" right="0.7" top="0.75" bottom="0.75" header="0.3" footer="0.3"/>
  <pageSetup scale="24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Check Names" prompt="_x000a__x000a_" xr:uid="{8F753FA4-52DE-47CC-AA8C-E824FB5C4FC4}">
          <x14:formula1>
            <xm:f>DATA_Lists!$X$4:$X$219</xm:f>
          </x14:formula1>
          <xm:sqref>M32</xm:sqref>
        </x14:dataValidation>
      </x14:dataValidations>
    </ext>
  </extLst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Q56"/>
  <sheetViews>
    <sheetView workbookViewId="0"/>
  </sheetViews>
  <sheetFormatPr defaultRowHeight="15"/>
  <cols>
    <col min="1" max="1" width="3.28515625" customWidth="1"/>
    <col min="2" max="2" width="50.7109375" customWidth="1"/>
    <col min="3" max="3" width="2.28515625" customWidth="1"/>
    <col min="4" max="4" width="50.7109375" customWidth="1"/>
    <col min="5" max="5" width="2.140625" style="14" customWidth="1"/>
    <col min="6" max="6" width="50.7109375" customWidth="1"/>
    <col min="7" max="7" width="2.140625" style="14" customWidth="1"/>
    <col min="8" max="8" width="50.7109375" customWidth="1"/>
    <col min="9" max="9" width="1.7109375" style="14" customWidth="1"/>
    <col min="10" max="10" width="50.7109375" customWidth="1"/>
    <col min="11" max="11" width="2.140625" style="14" customWidth="1"/>
    <col min="12" max="12" width="50.7109375" customWidth="1"/>
    <col min="13" max="13" width="20.7109375" customWidth="1"/>
    <col min="14" max="14" width="1.5703125" customWidth="1"/>
    <col min="15" max="15" width="23.28515625" customWidth="1"/>
    <col min="16" max="1030" width="11.7109375" customWidth="1"/>
  </cols>
  <sheetData>
    <row r="1" spans="1:17" ht="55.9" customHeight="1" thickTop="1">
      <c r="B1" s="501" t="s">
        <v>3</v>
      </c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</row>
    <row r="2" spans="1:17" ht="49.9" customHeight="1">
      <c r="B2" s="411" t="s">
        <v>4</v>
      </c>
      <c r="C2" s="110"/>
      <c r="D2" s="239"/>
      <c r="E2" s="250"/>
      <c r="F2" s="6" t="s">
        <v>5</v>
      </c>
      <c r="G2" s="265"/>
      <c r="H2" s="502">
        <v>45121</v>
      </c>
      <c r="I2" s="502"/>
      <c r="J2" s="502"/>
      <c r="K2" s="271"/>
      <c r="L2" s="99" t="s">
        <v>7</v>
      </c>
      <c r="M2" s="8" t="s">
        <v>6</v>
      </c>
    </row>
    <row r="3" spans="1:17" ht="49.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438">
        <f>IF(H2="","",INDEX('2023_Trains'!B7:D59,MATCH(H2,'2023_Trains'!C7:C59,0),1))</f>
        <v>24</v>
      </c>
    </row>
    <row r="4" spans="1:17" ht="49.9" customHeight="1">
      <c r="B4" s="5"/>
      <c r="C4" s="110"/>
      <c r="D4" s="437"/>
      <c r="E4" s="251"/>
      <c r="F4" s="102"/>
      <c r="G4" s="266"/>
      <c r="H4" s="396">
        <f>IF(H2=0," ",VLOOKUP(H2,'2023_Trains'!C9:N62,11,))</f>
        <v>4029</v>
      </c>
      <c r="I4" s="270"/>
      <c r="J4" s="246"/>
      <c r="K4" s="273"/>
      <c r="L4" s="35"/>
      <c r="M4" s="108"/>
    </row>
    <row r="5" spans="1:17" ht="49.9" customHeight="1">
      <c r="B5" s="412" t="s">
        <v>917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49.9" customHeight="1">
      <c r="A6" s="14"/>
      <c r="B6" s="413" t="s">
        <v>918</v>
      </c>
      <c r="C6" s="112"/>
      <c r="D6" s="381" t="str">
        <f>IF($H$2=0," ",IF(VLOOKUP($H$2,'2023_Trains'!$C$7:$N$63,4)=0," ",VLOOKUP($H$2,'2023_Trains'!$C$7:$N$63,4,FALSE)))</f>
        <v>10:30 am</v>
      </c>
      <c r="E6" s="382"/>
      <c r="F6" s="381" t="str">
        <f>IF($H$2=0," ",IF(VLOOKUP($H$2,'2023_Trains'!$C$7:$N$63,5)=0," ",VLOOKUP($H$2,'2023_Trains'!$C$7:$N$63,5,FALSE)))</f>
        <v xml:space="preserve"> </v>
      </c>
      <c r="G6" s="382"/>
      <c r="H6" s="381" t="str">
        <f>IF($H$2=0," ",IF(VLOOKUP($H$2,'2023_Trains'!$C$7:$N$63,6)=0," ",VLOOKUP($H$2,'2023_Trains'!$C$7:$N$63,6,FALSE)))</f>
        <v xml:space="preserve"> </v>
      </c>
      <c r="I6" s="382"/>
      <c r="J6" s="381" t="str">
        <f>IF($H$2=0," ",IF(VLOOKUP($H$2,'2023_Trains'!$C$7:$N$63,7)=0," ",VLOOKUP($H$2,'2023_Trains'!$C$7:$N$63,7,FALSE)))</f>
        <v xml:space="preserve"> </v>
      </c>
      <c r="K6" s="382"/>
      <c r="L6" s="381" t="str">
        <f>IF($H$2=0," ",IF(VLOOKUP($H$2,'2023_Trains'!$C$7:$N$63,8)=0," ",VLOOKUP($H$2,'2023_Trains'!$C$7:$N$63,8,FALSE)))</f>
        <v xml:space="preserve"> </v>
      </c>
      <c r="M6" s="26"/>
      <c r="N6" s="14"/>
    </row>
    <row r="7" spans="1:17" ht="49.9" customHeight="1">
      <c r="A7" s="14"/>
      <c r="B7" s="18" t="s">
        <v>919</v>
      </c>
      <c r="C7" s="113"/>
      <c r="D7" s="383">
        <f>IF(D6=" "," ",VALUE(D6))</f>
        <v>0.4375</v>
      </c>
      <c r="E7" s="382"/>
      <c r="F7" s="383" t="str">
        <f>IF(F6=" "," ",VALUE(F6))</f>
        <v xml:space="preserve"> </v>
      </c>
      <c r="G7" s="382"/>
      <c r="H7" s="383" t="str">
        <f t="shared" ref="H7:L7" si="0">IF(H6=" "," ",VALUE(H6))</f>
        <v xml:space="preserve"> </v>
      </c>
      <c r="I7" s="382"/>
      <c r="J7" s="383" t="str">
        <f t="shared" si="0"/>
        <v xml:space="preserve"> </v>
      </c>
      <c r="K7" s="382"/>
      <c r="L7" s="383" t="str">
        <f t="shared" si="0"/>
        <v xml:space="preserve"> </v>
      </c>
      <c r="M7" s="330"/>
      <c r="N7" s="14"/>
      <c r="O7" s="282"/>
    </row>
    <row r="8" spans="1:17" ht="49.9" customHeight="1">
      <c r="B8" s="18" t="s">
        <v>920</v>
      </c>
      <c r="C8" s="113"/>
      <c r="D8" s="384"/>
      <c r="E8" s="385"/>
      <c r="F8" s="384"/>
      <c r="G8" s="385"/>
      <c r="H8" s="384"/>
      <c r="I8" s="385"/>
      <c r="J8" s="384"/>
      <c r="K8" s="385"/>
      <c r="L8" s="384"/>
      <c r="M8" s="20"/>
    </row>
    <row r="9" spans="1:17" ht="49.9" customHeight="1">
      <c r="B9" s="23"/>
      <c r="C9" s="114"/>
      <c r="D9" s="386"/>
      <c r="E9" s="387"/>
      <c r="F9" s="388"/>
      <c r="G9" s="387"/>
      <c r="H9" s="388"/>
      <c r="I9" s="387"/>
      <c r="J9" s="388"/>
      <c r="K9" s="387"/>
      <c r="L9" s="388"/>
      <c r="M9" s="20"/>
    </row>
    <row r="10" spans="1:17" ht="49.9" customHeight="1">
      <c r="B10" s="414" t="s">
        <v>12</v>
      </c>
      <c r="C10" s="132" t="s">
        <v>992</v>
      </c>
      <c r="D10" s="389">
        <f t="shared" ref="D10:F12" si="1">IF(C10=0," ",TIMEVALUE(LEFT(C10,2)&amp;":"&amp;MID(C10,3,2)&amp;":"&amp;RIGHT(C10,2)))</f>
        <v>0.44067129629629626</v>
      </c>
      <c r="E10" s="390"/>
      <c r="F10" s="389" t="str">
        <f t="shared" si="1"/>
        <v xml:space="preserve"> </v>
      </c>
      <c r="G10" s="390"/>
      <c r="H10" s="389" t="str">
        <f t="shared" ref="H10" si="2">IF(G10=0," ",TIMEVALUE(LEFT(G10,2)&amp;":"&amp;MID(G10,3,2)&amp;":"&amp;RIGHT(G10,2)))</f>
        <v xml:space="preserve"> </v>
      </c>
      <c r="I10" s="390"/>
      <c r="J10" s="389" t="str">
        <f t="shared" ref="J10" si="3">IF(I10=0," ",TIMEVALUE(LEFT(I10,2)&amp;":"&amp;MID(I10,3,2)&amp;":"&amp;RIGHT(I10,2)))</f>
        <v xml:space="preserve"> </v>
      </c>
      <c r="K10" s="390"/>
      <c r="L10" s="389" t="str">
        <f t="shared" ref="L10" si="4">IF(K10=0," ",TIMEVALUE(LEFT(K10,2)&amp;":"&amp;MID(K10,3,2)&amp;":"&amp;RIGHT(K10,2)))</f>
        <v xml:space="preserve"> </v>
      </c>
      <c r="M10" s="337"/>
    </row>
    <row r="11" spans="1:17" ht="49.9" customHeight="1">
      <c r="B11" s="415" t="s">
        <v>13</v>
      </c>
      <c r="C11" s="248"/>
      <c r="D11" s="439" t="str">
        <f>IF(C12=0," ",$L$2)</f>
        <v>R</v>
      </c>
      <c r="E11" s="439"/>
      <c r="F11" s="439" t="str">
        <f t="shared" ref="F11" si="5">IF(E12=0," ",$L$2)</f>
        <v xml:space="preserve"> </v>
      </c>
      <c r="G11" s="439"/>
      <c r="H11" s="439" t="str">
        <f t="shared" ref="H11" si="6">IF(G12=0," ",$L$2)</f>
        <v xml:space="preserve"> </v>
      </c>
      <c r="I11" s="439"/>
      <c r="J11" s="439" t="str">
        <f t="shared" ref="J11" si="7">IF(I12=0," ",$L$2)</f>
        <v xml:space="preserve"> </v>
      </c>
      <c r="K11" s="439"/>
      <c r="L11" s="439" t="str">
        <f t="shared" ref="L11" si="8">IF(K12=0," ",$L$2)</f>
        <v xml:space="preserve"> </v>
      </c>
      <c r="M11" s="337"/>
      <c r="O11" s="245"/>
    </row>
    <row r="12" spans="1:17" ht="49.9" customHeight="1">
      <c r="B12" s="414" t="s">
        <v>14</v>
      </c>
      <c r="C12" s="132" t="s">
        <v>712</v>
      </c>
      <c r="D12" s="389">
        <f t="shared" si="1"/>
        <v>0.44843749999999999</v>
      </c>
      <c r="E12" s="390"/>
      <c r="F12" s="389" t="str">
        <f t="shared" ref="F12" si="9">IF(E12=0," ",TIMEVALUE(LEFT(E12,2)&amp;":"&amp;MID(E12,3,2)&amp;":"&amp;RIGHT(E12,2)))</f>
        <v xml:space="preserve"> </v>
      </c>
      <c r="G12" s="390"/>
      <c r="H12" s="389" t="str">
        <f t="shared" ref="H12" si="10">IF(G12=0," ",TIMEVALUE(LEFT(G12,2)&amp;":"&amp;MID(G12,3,2)&amp;":"&amp;RIGHT(G12,2)))</f>
        <v xml:space="preserve"> </v>
      </c>
      <c r="I12" s="390"/>
      <c r="J12" s="389" t="str">
        <f t="shared" ref="J12" si="11">IF(I12=0," ",TIMEVALUE(LEFT(I12,2)&amp;":"&amp;MID(I12,3,2)&amp;":"&amp;RIGHT(I12,2)))</f>
        <v xml:space="preserve"> </v>
      </c>
      <c r="K12" s="390"/>
      <c r="L12" s="389" t="str">
        <f t="shared" ref="L12" si="12">IF(K12=0," ",TIMEVALUE(LEFT(K12,2)&amp;":"&amp;MID(K12,3,2)&amp;":"&amp;RIGHT(K12,2)))</f>
        <v xml:space="preserve"> </v>
      </c>
      <c r="M12" s="337"/>
      <c r="O12" s="301"/>
    </row>
    <row r="13" spans="1:17" ht="49.9" customHeight="1">
      <c r="B13" s="414" t="s">
        <v>16</v>
      </c>
      <c r="C13" s="132" t="s">
        <v>993</v>
      </c>
      <c r="D13" s="389">
        <f>IF(C13=0," ",TIMEVALUE(LEFT(C13,2)&amp;":"&amp;MID(C13,3,2)&amp;":"&amp;RIGHT(C13,2)))</f>
        <v>0.45620370370370367</v>
      </c>
      <c r="E13" s="393"/>
      <c r="F13" s="389" t="str">
        <f>IF(E13=0," ",TIMEVALUE(LEFT(E13,2)&amp;":"&amp;MID(E13,3,2)&amp;":"&amp;RIGHT(E13,2)))</f>
        <v xml:space="preserve"> </v>
      </c>
      <c r="G13" s="393"/>
      <c r="H13" s="389" t="str">
        <f>IF(G13=0," ",TIMEVALUE(LEFT(G13,2)&amp;":"&amp;MID(G13,3,2)&amp;":"&amp;RIGHT(G13,2)))</f>
        <v xml:space="preserve"> </v>
      </c>
      <c r="I13" s="393"/>
      <c r="J13" s="389" t="str">
        <f>IF(I13=0," ",TIMEVALUE(LEFT(I13,2)&amp;":"&amp;MID(I13,3,2)&amp;":"&amp;RIGHT(I13,2)))</f>
        <v xml:space="preserve"> </v>
      </c>
      <c r="K13" s="393"/>
      <c r="L13" s="389" t="str">
        <f>IF(K13=0," ",TIMEVALUE(LEFT(K13,2)&amp;":"&amp;MID(K13,3,2)&amp;":"&amp;RIGHT(K13,2)))</f>
        <v xml:space="preserve"> </v>
      </c>
      <c r="M13" s="337" t="s">
        <v>15</v>
      </c>
    </row>
    <row r="14" spans="1:17" ht="49.9" customHeight="1">
      <c r="B14" s="414" t="s">
        <v>17</v>
      </c>
      <c r="C14" s="132" t="s">
        <v>832</v>
      </c>
      <c r="D14" s="389">
        <f t="shared" ref="D14:D17" si="13">IF(C14=0," ",TIMEVALUE(LEFT(C14,2)&amp;":"&amp;MID(C14,3,2)&amp;":"&amp;RIGHT(C14,2)))</f>
        <v>0.46751157407407407</v>
      </c>
      <c r="E14" s="390"/>
      <c r="F14" s="389" t="str">
        <f t="shared" ref="F14:F17" si="14">IF(E14=0," ",TIMEVALUE(LEFT(E14,2)&amp;":"&amp;MID(E14,3,2)&amp;":"&amp;RIGHT(E14,2)))</f>
        <v xml:space="preserve"> </v>
      </c>
      <c r="G14" s="390"/>
      <c r="H14" s="389" t="str">
        <f t="shared" ref="H14:H17" si="15">IF(G14=0," ",TIMEVALUE(LEFT(G14,2)&amp;":"&amp;MID(G14,3,2)&amp;":"&amp;RIGHT(G14,2)))</f>
        <v xml:space="preserve"> </v>
      </c>
      <c r="I14" s="390"/>
      <c r="J14" s="389" t="str">
        <f t="shared" ref="J14:J17" si="16">IF(I14=0," ",TIMEVALUE(LEFT(I14,2)&amp;":"&amp;MID(I14,3,2)&amp;":"&amp;RIGHT(I14,2)))</f>
        <v xml:space="preserve"> </v>
      </c>
      <c r="K14" s="390"/>
      <c r="L14" s="389" t="str">
        <f t="shared" ref="L14:L17" si="17">IF(K14=0," ",TIMEVALUE(LEFT(K14,2)&amp;":"&amp;MID(K14,3,2)&amp;":"&amp;RIGHT(K14,2)))</f>
        <v xml:space="preserve"> </v>
      </c>
      <c r="M14" s="337"/>
      <c r="Q14" s="247"/>
    </row>
    <row r="15" spans="1:17" ht="49.9" customHeight="1">
      <c r="B15" s="414" t="s">
        <v>18</v>
      </c>
      <c r="C15" s="132" t="s">
        <v>782</v>
      </c>
      <c r="D15" s="389">
        <f t="shared" si="13"/>
        <v>0.47245370370370371</v>
      </c>
      <c r="E15" s="390"/>
      <c r="F15" s="389" t="str">
        <f t="shared" si="14"/>
        <v xml:space="preserve"> </v>
      </c>
      <c r="G15" s="390"/>
      <c r="H15" s="389" t="str">
        <f t="shared" si="15"/>
        <v xml:space="preserve"> </v>
      </c>
      <c r="I15" s="390"/>
      <c r="J15" s="389" t="str">
        <f t="shared" si="16"/>
        <v xml:space="preserve"> </v>
      </c>
      <c r="K15" s="390"/>
      <c r="L15" s="389" t="str">
        <f t="shared" si="17"/>
        <v xml:space="preserve"> </v>
      </c>
      <c r="M15" s="337"/>
    </row>
    <row r="16" spans="1:17" ht="49.9" customHeight="1">
      <c r="B16" s="415" t="s">
        <v>13</v>
      </c>
      <c r="C16" s="133"/>
      <c r="D16" s="439" t="str">
        <f>IF(C17=0," ",$L$2)</f>
        <v>R</v>
      </c>
      <c r="E16" s="439"/>
      <c r="F16" s="439" t="str">
        <f t="shared" ref="F16" si="18">IF(E17=0," ",$L$2)</f>
        <v xml:space="preserve"> </v>
      </c>
      <c r="G16" s="439"/>
      <c r="H16" s="439" t="str">
        <f t="shared" ref="H16" si="19">IF(G17=0," ",$L$2)</f>
        <v xml:space="preserve"> </v>
      </c>
      <c r="I16" s="439"/>
      <c r="J16" s="439" t="str">
        <f t="shared" ref="J16" si="20">IF(I17=0," ",$L$2)</f>
        <v xml:space="preserve"> </v>
      </c>
      <c r="K16" s="439"/>
      <c r="L16" s="439" t="str">
        <f t="shared" ref="L16" si="21">IF(K17=0," ",$L$2)</f>
        <v xml:space="preserve"> </v>
      </c>
      <c r="M16" s="337"/>
    </row>
    <row r="17" spans="1:13" ht="49.9" customHeight="1">
      <c r="B17" s="414" t="s">
        <v>19</v>
      </c>
      <c r="C17" s="132" t="s">
        <v>834</v>
      </c>
      <c r="D17" s="389">
        <f t="shared" si="13"/>
        <v>0.48021990740740739</v>
      </c>
      <c r="E17" s="390"/>
      <c r="F17" s="389" t="str">
        <f t="shared" si="14"/>
        <v xml:space="preserve"> </v>
      </c>
      <c r="G17" s="390"/>
      <c r="H17" s="389" t="str">
        <f t="shared" si="15"/>
        <v xml:space="preserve"> </v>
      </c>
      <c r="I17" s="390"/>
      <c r="J17" s="389" t="str">
        <f t="shared" si="16"/>
        <v xml:space="preserve"> </v>
      </c>
      <c r="K17" s="390"/>
      <c r="L17" s="389" t="str">
        <f t="shared" si="17"/>
        <v xml:space="preserve"> </v>
      </c>
      <c r="M17" s="337"/>
    </row>
    <row r="18" spans="1:13" ht="49.9" customHeight="1">
      <c r="B18" s="341"/>
      <c r="C18" s="277"/>
      <c r="D18" s="394"/>
      <c r="E18" s="395"/>
      <c r="F18" s="394"/>
      <c r="G18" s="395"/>
      <c r="H18" s="394"/>
      <c r="I18" s="395"/>
      <c r="J18" s="394"/>
      <c r="K18" s="395"/>
      <c r="L18" s="394"/>
      <c r="M18" s="342"/>
    </row>
    <row r="19" spans="1:13" ht="49.9" customHeight="1">
      <c r="B19" s="29" t="s">
        <v>21</v>
      </c>
      <c r="C19" s="115"/>
      <c r="D19" s="386"/>
      <c r="E19" s="392"/>
      <c r="F19" s="386"/>
      <c r="G19" s="392"/>
      <c r="H19" s="386"/>
      <c r="I19" s="392"/>
      <c r="J19" s="386"/>
      <c r="K19" s="392"/>
      <c r="L19" s="396"/>
      <c r="M19" s="28"/>
    </row>
    <row r="20" spans="1:13" ht="49.9" customHeight="1">
      <c r="A20" t="s">
        <v>911</v>
      </c>
      <c r="B20" s="29"/>
      <c r="C20" s="115"/>
      <c r="D20" s="386"/>
      <c r="E20" s="392"/>
      <c r="F20" s="386"/>
      <c r="G20" s="392"/>
      <c r="H20" s="386"/>
      <c r="I20" s="392"/>
      <c r="J20" s="386"/>
      <c r="K20" s="392"/>
      <c r="L20" s="396"/>
      <c r="M20" s="28"/>
    </row>
    <row r="21" spans="1:13" ht="49.9" customHeight="1">
      <c r="B21" s="430">
        <v>100</v>
      </c>
      <c r="C21" s="116"/>
      <c r="D21" s="384">
        <v>30</v>
      </c>
      <c r="E21" s="384"/>
      <c r="F21" s="384"/>
      <c r="G21" s="384"/>
      <c r="H21" s="384"/>
      <c r="I21" s="384"/>
      <c r="J21" s="384"/>
      <c r="K21" s="384"/>
      <c r="L21" s="384"/>
      <c r="M21" s="28"/>
    </row>
    <row r="22" spans="1:13" ht="49.9" customHeight="1">
      <c r="B22" s="430">
        <v>101</v>
      </c>
      <c r="C22" s="116"/>
      <c r="D22" s="384">
        <v>24</v>
      </c>
      <c r="E22" s="385"/>
      <c r="F22" s="384"/>
      <c r="G22" s="385"/>
      <c r="H22" s="384"/>
      <c r="I22" s="385"/>
      <c r="J22" s="384"/>
      <c r="K22" s="385"/>
      <c r="L22" s="384"/>
      <c r="M22" s="28"/>
    </row>
    <row r="23" spans="1:13" ht="49.9" customHeight="1">
      <c r="B23" s="430">
        <v>200</v>
      </c>
      <c r="C23" s="116"/>
      <c r="D23" s="384">
        <v>52</v>
      </c>
      <c r="E23" s="385"/>
      <c r="F23" s="384"/>
      <c r="G23" s="385"/>
      <c r="H23" s="384"/>
      <c r="I23" s="385"/>
      <c r="J23" s="384"/>
      <c r="K23" s="385"/>
      <c r="L23" s="384"/>
      <c r="M23" s="28"/>
    </row>
    <row r="24" spans="1:13" ht="49.9" customHeight="1">
      <c r="B24" s="430">
        <v>201</v>
      </c>
      <c r="C24" s="116"/>
      <c r="D24" s="384">
        <v>19</v>
      </c>
      <c r="E24" s="385"/>
      <c r="F24" s="384"/>
      <c r="G24" s="385"/>
      <c r="H24" s="384"/>
      <c r="I24" s="385"/>
      <c r="J24" s="384"/>
      <c r="K24" s="385"/>
      <c r="L24" s="384"/>
      <c r="M24" s="28"/>
    </row>
    <row r="25" spans="1:13" ht="49.9" customHeight="1">
      <c r="B25" s="430">
        <v>308</v>
      </c>
      <c r="C25" s="116"/>
      <c r="D25" s="384">
        <v>11</v>
      </c>
      <c r="E25" s="385"/>
      <c r="F25" s="384"/>
      <c r="G25" s="385"/>
      <c r="H25" s="384"/>
      <c r="I25" s="385"/>
      <c r="J25" s="384"/>
      <c r="K25" s="385"/>
      <c r="L25" s="384"/>
      <c r="M25" s="28"/>
    </row>
    <row r="26" spans="1:13" ht="49.9" customHeight="1">
      <c r="B26" s="431" t="s">
        <v>24</v>
      </c>
      <c r="C26" s="117"/>
      <c r="D26" s="384">
        <v>0</v>
      </c>
      <c r="E26" s="385"/>
      <c r="F26" s="384" t="str">
        <f>IF(F8=0," ","0")</f>
        <v xml:space="preserve"> </v>
      </c>
      <c r="G26" s="385"/>
      <c r="H26" s="384" t="str">
        <f>IF(H8=0," ","0")</f>
        <v xml:space="preserve"> </v>
      </c>
      <c r="I26" s="385"/>
      <c r="J26" s="384" t="str">
        <f>IF(J8=0," ","0")</f>
        <v xml:space="preserve"> </v>
      </c>
      <c r="K26" s="385"/>
      <c r="L26" s="384" t="str">
        <f>IF(L8=0," ","0")</f>
        <v xml:space="preserve"> </v>
      </c>
      <c r="M26" s="28"/>
    </row>
    <row r="27" spans="1:13" ht="49.9" customHeight="1" thickBot="1">
      <c r="B27" s="432" t="s">
        <v>25</v>
      </c>
      <c r="C27" s="118"/>
      <c r="D27" s="384">
        <v>0</v>
      </c>
      <c r="E27" s="385"/>
      <c r="F27" s="384" t="str">
        <f>IF(F8=0," ","0")</f>
        <v xml:space="preserve"> </v>
      </c>
      <c r="G27" s="385"/>
      <c r="H27" s="384" t="str">
        <f>IF(H8=0," ","0")</f>
        <v xml:space="preserve"> </v>
      </c>
      <c r="I27" s="385"/>
      <c r="J27" s="384" t="str">
        <f>IF(J8=0," ","0")</f>
        <v xml:space="preserve"> </v>
      </c>
      <c r="K27" s="385"/>
      <c r="L27" s="384" t="str">
        <f>IF(L8=0," ","0")</f>
        <v xml:space="preserve"> </v>
      </c>
      <c r="M27" s="28"/>
    </row>
    <row r="28" spans="1:13" ht="49.9" customHeight="1" thickTop="1" thickBot="1">
      <c r="B28" s="433" t="s">
        <v>923</v>
      </c>
      <c r="C28" s="119"/>
      <c r="D28" s="397">
        <f>SUM(D21:D27)</f>
        <v>136</v>
      </c>
      <c r="E28" s="398"/>
      <c r="F28" s="397">
        <f>SUM(F21:F27)</f>
        <v>0</v>
      </c>
      <c r="G28" s="398"/>
      <c r="H28" s="397">
        <f>SUM(H21:H27)</f>
        <v>0</v>
      </c>
      <c r="I28" s="398"/>
      <c r="J28" s="397">
        <f>SUM(J21:J27)</f>
        <v>0</v>
      </c>
      <c r="K28" s="399"/>
      <c r="L28" s="400">
        <f>SUM(L21:L27)</f>
        <v>0</v>
      </c>
      <c r="M28" s="28"/>
    </row>
    <row r="29" spans="1:13" ht="49.9" customHeight="1" thickTop="1" thickBot="1">
      <c r="B29" s="433" t="s">
        <v>924</v>
      </c>
      <c r="C29" s="119"/>
      <c r="D29" s="397">
        <f>D28</f>
        <v>136</v>
      </c>
      <c r="E29" s="398"/>
      <c r="F29" s="397">
        <f>D29+F28</f>
        <v>136</v>
      </c>
      <c r="G29" s="398"/>
      <c r="H29" s="397">
        <f>F29+H28</f>
        <v>136</v>
      </c>
      <c r="I29" s="398"/>
      <c r="J29" s="397">
        <f>J28+H29</f>
        <v>136</v>
      </c>
      <c r="K29" s="399"/>
      <c r="L29" s="400">
        <f>L28+J29</f>
        <v>136</v>
      </c>
      <c r="M29" s="130"/>
    </row>
    <row r="30" spans="1:13" ht="49.9" customHeight="1" thickTop="1" thickBot="1">
      <c r="B30" s="434" t="s">
        <v>925</v>
      </c>
      <c r="C30" s="120"/>
      <c r="D30" s="401"/>
      <c r="E30" s="402"/>
      <c r="F30" s="401"/>
      <c r="G30" s="398"/>
      <c r="H30" s="401"/>
      <c r="I30" s="402"/>
      <c r="J30" s="401"/>
      <c r="K30" s="403"/>
      <c r="L30" s="404"/>
      <c r="M30" s="28"/>
    </row>
    <row r="31" spans="1:13" ht="49.9" customHeight="1" thickTop="1" thickBot="1">
      <c r="B31" s="434" t="s">
        <v>926</v>
      </c>
      <c r="C31" s="120"/>
      <c r="D31" s="401"/>
      <c r="E31" s="402"/>
      <c r="F31" s="401"/>
      <c r="G31" s="402"/>
      <c r="H31" s="401"/>
      <c r="I31" s="402"/>
      <c r="J31" s="401"/>
      <c r="K31" s="403"/>
      <c r="L31" s="404"/>
      <c r="M31" s="131" t="s">
        <v>679</v>
      </c>
    </row>
    <row r="32" spans="1:13" ht="49.9" customHeight="1" thickTop="1">
      <c r="B32" s="48"/>
      <c r="J32" s="14"/>
      <c r="K32" s="2" t="s">
        <v>30</v>
      </c>
      <c r="M32" s="28" t="s">
        <v>486</v>
      </c>
    </row>
    <row r="33" spans="2:13" ht="49.9" customHeight="1">
      <c r="B33" s="48"/>
      <c r="J33" s="49" t="s">
        <v>31</v>
      </c>
      <c r="M33" s="28"/>
    </row>
    <row r="34" spans="2:13" ht="49.9" customHeight="1">
      <c r="B34" s="417" t="s">
        <v>32</v>
      </c>
      <c r="C34" s="121"/>
      <c r="D34" t="s">
        <v>33</v>
      </c>
      <c r="M34" s="28"/>
    </row>
    <row r="35" spans="2:13" ht="49.9" customHeight="1">
      <c r="B35" s="435" t="s">
        <v>34</v>
      </c>
      <c r="C35" s="122"/>
      <c r="D35" s="405" t="s">
        <v>68</v>
      </c>
      <c r="E35" s="406"/>
      <c r="F35" s="405"/>
      <c r="G35" s="406"/>
      <c r="H35" s="405"/>
      <c r="I35" s="406"/>
      <c r="J35" s="405"/>
      <c r="K35" s="406"/>
      <c r="L35" s="405"/>
      <c r="M35" s="28"/>
    </row>
    <row r="36" spans="2:13" ht="49.9" customHeight="1">
      <c r="B36" s="435" t="s">
        <v>35</v>
      </c>
      <c r="C36" s="122"/>
      <c r="D36" s="405" t="s">
        <v>56</v>
      </c>
      <c r="E36" s="406"/>
      <c r="F36" s="405"/>
      <c r="G36" s="406"/>
      <c r="H36" s="405"/>
      <c r="I36" s="406"/>
      <c r="J36" s="405"/>
      <c r="K36" s="406"/>
      <c r="L36" s="405"/>
      <c r="M36" s="53"/>
    </row>
    <row r="37" spans="2:13" ht="49.9" customHeight="1">
      <c r="B37" s="435" t="s">
        <v>36</v>
      </c>
      <c r="C37" s="122"/>
      <c r="D37" s="405" t="s">
        <v>60</v>
      </c>
      <c r="E37" s="406"/>
      <c r="F37" s="405"/>
      <c r="G37" s="406"/>
      <c r="H37" s="405"/>
      <c r="I37" s="406"/>
      <c r="J37" s="405"/>
      <c r="K37" s="406"/>
      <c r="L37" s="405"/>
      <c r="M37" s="53"/>
    </row>
    <row r="38" spans="2:13" ht="49.9" customHeight="1">
      <c r="B38" s="435"/>
      <c r="C38" s="122"/>
      <c r="D38" s="405"/>
      <c r="E38" s="406"/>
      <c r="F38" s="407"/>
      <c r="G38" s="408"/>
      <c r="H38" s="405"/>
      <c r="I38" s="406"/>
      <c r="J38" s="405"/>
      <c r="K38" s="406"/>
      <c r="L38" s="405"/>
      <c r="M38" s="53"/>
    </row>
    <row r="39" spans="2:13" ht="49.9" customHeight="1">
      <c r="B39" s="435" t="s">
        <v>37</v>
      </c>
      <c r="C39" s="122"/>
      <c r="D39" s="405" t="s">
        <v>503</v>
      </c>
      <c r="E39" s="406"/>
      <c r="F39" s="405"/>
      <c r="G39" s="406"/>
      <c r="H39" s="405"/>
      <c r="I39" s="406"/>
      <c r="J39" s="405"/>
      <c r="K39" s="406"/>
      <c r="L39" s="405"/>
      <c r="M39" s="53"/>
    </row>
    <row r="40" spans="2:13" ht="49.9" customHeight="1">
      <c r="B40" s="435" t="s">
        <v>38</v>
      </c>
      <c r="C40" s="122"/>
      <c r="D40" s="405" t="s">
        <v>57</v>
      </c>
      <c r="E40" s="406"/>
      <c r="F40" s="405"/>
      <c r="G40" s="406"/>
      <c r="H40" s="405"/>
      <c r="I40" s="406"/>
      <c r="J40" s="405"/>
      <c r="K40" s="406"/>
      <c r="L40" s="405"/>
      <c r="M40" s="53"/>
    </row>
    <row r="41" spans="2:13" ht="49.9" customHeight="1">
      <c r="B41" s="435" t="s">
        <v>39</v>
      </c>
      <c r="C41" s="122"/>
      <c r="D41" s="405" t="s">
        <v>138</v>
      </c>
      <c r="E41" s="406"/>
      <c r="F41" s="405"/>
      <c r="G41" s="406"/>
      <c r="H41" s="405"/>
      <c r="I41" s="406"/>
      <c r="J41" s="405"/>
      <c r="K41" s="406"/>
      <c r="L41" s="405"/>
      <c r="M41" s="53"/>
    </row>
    <row r="42" spans="2:13" ht="49.9" customHeight="1">
      <c r="B42" s="436" t="s">
        <v>40</v>
      </c>
      <c r="C42" s="123"/>
      <c r="D42" s="34"/>
      <c r="E42" s="259"/>
      <c r="H42" s="34"/>
      <c r="I42" s="259"/>
      <c r="J42" s="34"/>
      <c r="K42" s="259"/>
      <c r="L42" s="34"/>
      <c r="M42" s="53"/>
    </row>
    <row r="43" spans="2:13" ht="49.9" customHeight="1">
      <c r="B43" s="48"/>
      <c r="D43" s="28" t="s">
        <v>503</v>
      </c>
      <c r="E43"/>
      <c r="G43" s="259"/>
      <c r="H43" s="34"/>
      <c r="I43" s="259"/>
      <c r="J43" s="34"/>
      <c r="K43" s="259"/>
      <c r="L43" s="34"/>
      <c r="M43" s="53"/>
    </row>
    <row r="44" spans="2:13" ht="49.9" customHeight="1">
      <c r="B44" s="419" t="s">
        <v>41</v>
      </c>
      <c r="C44" s="121"/>
      <c r="D44" s="55"/>
      <c r="E44" s="260"/>
      <c r="F44" s="34"/>
      <c r="G44" s="259"/>
      <c r="H44" s="34"/>
      <c r="I44" s="259"/>
      <c r="J44" s="428" t="s">
        <v>42</v>
      </c>
      <c r="K44" s="260"/>
      <c r="L44" s="34"/>
      <c r="M44" s="53"/>
    </row>
    <row r="45" spans="2:13" ht="49.9" customHeight="1">
      <c r="B45" s="419" t="s">
        <v>43</v>
      </c>
      <c r="C45" s="124"/>
      <c r="D45" s="425"/>
      <c r="E45" s="426"/>
      <c r="F45" s="427" t="s">
        <v>44</v>
      </c>
      <c r="G45" s="259"/>
      <c r="H45" s="34">
        <f>M30*8</f>
        <v>0</v>
      </c>
      <c r="I45" s="259"/>
      <c r="J45" s="429" t="s">
        <v>45</v>
      </c>
      <c r="M45" s="53"/>
    </row>
    <row r="46" spans="2:13" ht="49.9" customHeight="1">
      <c r="B46" s="419" t="s">
        <v>46</v>
      </c>
      <c r="C46" s="124"/>
      <c r="D46" s="425" t="s">
        <v>47</v>
      </c>
      <c r="E46" s="426"/>
      <c r="F46" s="427" t="s">
        <v>44</v>
      </c>
      <c r="G46" s="259"/>
      <c r="H46" s="34">
        <f>F47*8</f>
        <v>0</v>
      </c>
      <c r="I46" s="259"/>
      <c r="J46" s="429" t="s">
        <v>48</v>
      </c>
      <c r="M46" s="53"/>
    </row>
    <row r="47" spans="2:13" ht="49.9" customHeight="1">
      <c r="B47" s="420" t="s">
        <v>49</v>
      </c>
      <c r="D47" s="34"/>
      <c r="E47" s="259"/>
      <c r="F47" s="58"/>
      <c r="G47" s="268"/>
      <c r="H47" s="34"/>
      <c r="I47" s="259"/>
      <c r="J47" s="34"/>
      <c r="K47" s="259"/>
      <c r="L47" s="34"/>
      <c r="M47" s="53"/>
    </row>
    <row r="48" spans="2:13" ht="49.9" customHeight="1">
      <c r="B48" s="420"/>
      <c r="D48" s="55"/>
      <c r="E48" s="260"/>
      <c r="F48" s="34"/>
      <c r="G48" s="259"/>
      <c r="H48" s="34"/>
      <c r="I48" s="259"/>
      <c r="J48" s="34"/>
      <c r="K48" s="259"/>
      <c r="L48" s="34"/>
      <c r="M48" s="53"/>
    </row>
    <row r="49" spans="2:13" ht="49.9" customHeight="1" thickBot="1">
      <c r="B49" s="421" t="s">
        <v>50</v>
      </c>
      <c r="C49" s="125"/>
      <c r="D49" s="60"/>
      <c r="E49" s="261"/>
      <c r="F49" s="34"/>
      <c r="G49" s="259"/>
      <c r="H49" s="60"/>
      <c r="I49" s="261"/>
      <c r="J49" s="60"/>
      <c r="K49" s="261"/>
      <c r="L49" s="60"/>
      <c r="M49" s="53"/>
    </row>
    <row r="50" spans="2:13" ht="49.9" customHeight="1" thickBot="1">
      <c r="B50" s="422" t="s">
        <v>921</v>
      </c>
      <c r="C50" s="124"/>
      <c r="D50" s="447" t="s">
        <v>994</v>
      </c>
      <c r="E50" s="410"/>
      <c r="F50" s="409"/>
      <c r="G50" s="410"/>
      <c r="H50" s="409"/>
      <c r="I50" s="410"/>
      <c r="J50" s="409"/>
      <c r="K50" s="410"/>
      <c r="L50" s="409"/>
      <c r="M50" s="53"/>
    </row>
    <row r="51" spans="2:13" ht="49.9" customHeight="1" thickBot="1">
      <c r="B51" s="422" t="s">
        <v>922</v>
      </c>
      <c r="C51" s="124"/>
      <c r="D51" s="409">
        <v>82</v>
      </c>
      <c r="E51" s="410"/>
      <c r="F51" s="409"/>
      <c r="G51" s="410"/>
      <c r="H51" s="409"/>
      <c r="I51" s="410"/>
      <c r="J51" s="409"/>
      <c r="K51" s="410"/>
      <c r="L51" s="409"/>
      <c r="M51" s="53"/>
    </row>
    <row r="52" spans="2:13" ht="49.9" customHeight="1">
      <c r="B52" s="423" t="s">
        <v>53</v>
      </c>
      <c r="C52" s="126"/>
      <c r="D52" s="34"/>
      <c r="E52" s="259"/>
      <c r="J52" s="34"/>
      <c r="K52" s="259"/>
      <c r="L52" s="34"/>
      <c r="M52" s="53"/>
    </row>
    <row r="53" spans="2:13" ht="49.9" customHeight="1">
      <c r="B53" s="420" t="s">
        <v>54</v>
      </c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49.9" customHeight="1">
      <c r="B54" s="420"/>
      <c r="C54" s="127"/>
      <c r="D54" s="446" t="s">
        <v>995</v>
      </c>
      <c r="E54" s="259"/>
      <c r="F54" s="34"/>
      <c r="G54" s="259"/>
      <c r="H54" s="34"/>
      <c r="I54" s="259"/>
      <c r="J54" s="34"/>
      <c r="K54" s="259"/>
      <c r="L54" s="34"/>
      <c r="M54" s="53"/>
    </row>
    <row r="55" spans="2:13" ht="49.9" customHeight="1" thickBot="1">
      <c r="B55" s="424"/>
      <c r="C55" s="68"/>
      <c r="D55" s="68"/>
      <c r="E55" s="264"/>
      <c r="F55" s="68"/>
      <c r="G55" s="264"/>
      <c r="H55" s="68"/>
      <c r="I55" s="264"/>
      <c r="J55" s="68"/>
      <c r="K55" s="264"/>
      <c r="L55" s="68"/>
      <c r="M55" s="98"/>
    </row>
    <row r="56" spans="2:13" ht="15.75" thickTop="1"/>
  </sheetData>
  <mergeCells count="2">
    <mergeCell ref="B1:M1"/>
    <mergeCell ref="H2:J2"/>
  </mergeCells>
  <dataValidations xWindow="255" yWindow="874" count="8">
    <dataValidation type="list" errorStyle="information" operator="equal" allowBlank="1" showErrorMessage="1" sqref="D35:L35" xr:uid="{00000000-0002-0000-1B00-000000000000}">
      <formula1>"Ted Dunn,Richard Gray,Billy Rueckert, Victor Varney"</formula1>
    </dataValidation>
    <dataValidation type="list" errorStyle="information" operator="equal" allowBlank="1" showErrorMessage="1" sqref="D39:L39" xr:uid="{00000000-0002-0000-1B00-000001000000}">
      <formula1>"Chris R Boli,Jay Horn, Nathan DeWitt"</formula1>
    </dataValidation>
    <dataValidation type="list" errorStyle="information" operator="equal" allowBlank="1" showErrorMessage="1" sqref="D40:L40" xr:uid="{00000000-0002-0000-1B00-000002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41:L41" xr:uid="{00000000-0002-0000-1B00-000003000000}">
      <formula1>"Dennis Winchell, Art Kotz, Harold BoettcherArt Kotz, Rob Grau,Joe Mills,John Morck,Brandt Wilkus,Chris Tilley,Charles Stirewalt,Victor Varney,Nick Conner,Richard Gray,John Tredway,Donald Marshall"</formula1>
    </dataValidation>
    <dataValidation errorStyle="information" allowBlank="1" showInputMessage="1" showErrorMessage="1" sqref="D42:E42" xr:uid="{00000000-0002-0000-1B00-000004000000}"/>
    <dataValidation type="list" errorStyle="information" operator="equal" allowBlank="1" showErrorMessage="1" sqref="D37:L37" xr:uid="{00000000-0002-0000-1B00-000005000000}">
      <formula1>"Donald Marshall,Charles Stirewalt,Chris Tilley,John Tredway,Victor Varney"</formula1>
    </dataValidation>
    <dataValidation type="list" errorStyle="information" operator="equal" allowBlank="1" showErrorMessage="1" sqref="D36:L36" xr:uid="{00000000-0002-0000-1B00-000006000000}">
      <formula1>"Harold Boettcher,Gene Ezzell,Rob Grau,Roger Koss,Gray Lackey,Michael S MacLean,Joe Mills,John F Morck,Ray Albers"</formula1>
    </dataValidation>
    <dataValidation type="list" errorStyle="warning" operator="equal" allowBlank="1" showErrorMessage="1" sqref="D8:L8" xr:uid="{00000000-0002-0000-1B00-000007000000}">
      <formula1>"17,,399,671,1686,1640"</formula1>
    </dataValidation>
  </dataValidations>
  <pageMargins left="0.7" right="0.7" top="0.75" bottom="0.75" header="0.3" footer="0.3"/>
  <pageSetup scale="24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xWindow="255" yWindow="874" count="1">
        <x14:dataValidation type="list" allowBlank="1" showInputMessage="1" showErrorMessage="1" promptTitle="Check Names" prompt="_x000a__x000a_" xr:uid="{00628257-58F8-4414-84ED-36ADC68034A3}">
          <x14:formula1>
            <xm:f>DATA_Lists!$X$4:$X$219</xm:f>
          </x14:formula1>
          <xm:sqref>M32 D43</xm:sqref>
        </x14:dataValidation>
      </x14:dataValidation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V56"/>
  <sheetViews>
    <sheetView workbookViewId="0"/>
  </sheetViews>
  <sheetFormatPr defaultRowHeight="15"/>
  <cols>
    <col min="1" max="1" width="3.28515625" customWidth="1"/>
    <col min="2" max="2" width="50.7109375" customWidth="1"/>
    <col min="3" max="3" width="2.28515625" customWidth="1"/>
    <col min="4" max="4" width="50.7109375" customWidth="1"/>
    <col min="5" max="5" width="2.140625" style="14" customWidth="1"/>
    <col min="6" max="6" width="50.7109375" customWidth="1"/>
    <col min="7" max="7" width="2.140625" style="14" customWidth="1"/>
    <col min="8" max="8" width="50.7109375" customWidth="1"/>
    <col min="9" max="9" width="1.7109375" style="14" customWidth="1"/>
    <col min="10" max="10" width="50.7109375" customWidth="1"/>
    <col min="11" max="11" width="2.140625" style="14" customWidth="1"/>
    <col min="12" max="12" width="50.7109375" customWidth="1"/>
    <col min="13" max="13" width="20.7109375" customWidth="1"/>
    <col min="14" max="14" width="1.5703125" customWidth="1"/>
    <col min="15" max="15" width="23.28515625" customWidth="1"/>
    <col min="16" max="1030" width="11.7109375" customWidth="1"/>
  </cols>
  <sheetData>
    <row r="1" spans="1:22" ht="55.9" customHeight="1" thickTop="1">
      <c r="B1" s="501" t="s">
        <v>3</v>
      </c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</row>
    <row r="2" spans="1:22" ht="49.9" customHeight="1">
      <c r="B2" s="411" t="s">
        <v>4</v>
      </c>
      <c r="C2" s="110"/>
      <c r="D2" s="239"/>
      <c r="E2" s="250"/>
      <c r="F2" s="6" t="s">
        <v>5</v>
      </c>
      <c r="G2" s="265"/>
      <c r="H2" s="502">
        <v>45108</v>
      </c>
      <c r="I2" s="502"/>
      <c r="J2" s="502"/>
      <c r="K2" s="271"/>
      <c r="L2" s="99" t="s">
        <v>7</v>
      </c>
      <c r="M2" s="8" t="s">
        <v>6</v>
      </c>
    </row>
    <row r="3" spans="1:22" ht="49.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438">
        <f>IF(H2="","",INDEX('2023_Trains'!B7:D59,MATCH(H2,'2023_Trains'!C7:C59,0),1))</f>
        <v>23</v>
      </c>
      <c r="V3" t="s">
        <v>981</v>
      </c>
    </row>
    <row r="4" spans="1:22" ht="49.9" customHeight="1">
      <c r="B4" s="5"/>
      <c r="C4" s="110"/>
      <c r="D4" s="437"/>
      <c r="E4" s="251"/>
      <c r="F4" s="102"/>
      <c r="G4" s="266"/>
      <c r="H4" s="396">
        <f>IF(H2=0," ",VLOOKUP(H2,'2023_Trains'!C9:N62,11,))</f>
        <v>3893</v>
      </c>
      <c r="I4" s="270"/>
      <c r="J4" s="246"/>
      <c r="K4" s="273"/>
      <c r="L4" s="35"/>
      <c r="M4" s="108"/>
    </row>
    <row r="5" spans="1:22" ht="49.9" customHeight="1">
      <c r="B5" s="412" t="s">
        <v>917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22" ht="49.9" customHeight="1">
      <c r="A6" s="14"/>
      <c r="B6" s="413" t="s">
        <v>918</v>
      </c>
      <c r="C6" s="112"/>
      <c r="D6" s="381" t="str">
        <f>IF($H$2=0," ",IF(VLOOKUP($H$2,'2023_Trains'!$C$7:$N$63,4)=0," ",VLOOKUP($H$2,'2023_Trains'!$C$7:$N$63,4,FALSE)))</f>
        <v>1:00 pm</v>
      </c>
      <c r="E6" s="382"/>
      <c r="F6" s="381" t="str">
        <f>IF($H$2=0," ",IF(VLOOKUP($H$2,'2023_Trains'!$C$7:$N$63,5)=0," ",VLOOKUP($H$2,'2023_Trains'!$C$7:$N$63,5,FALSE)))</f>
        <v>2:30 pm</v>
      </c>
      <c r="G6" s="382"/>
      <c r="H6" s="381" t="str">
        <f>IF($H$2=0," ",IF(VLOOKUP($H$2,'2023_Trains'!$C$7:$N$63,6)=0," ",VLOOKUP($H$2,'2023_Trains'!$C$7:$N$63,6,FALSE)))</f>
        <v>4:00 pm</v>
      </c>
      <c r="I6" s="382"/>
      <c r="J6" s="381" t="str">
        <f>IF($H$2=0," ",IF(VLOOKUP($H$2,'2023_Trains'!$C$7:$N$63,7)=0," ",VLOOKUP($H$2,'2023_Trains'!$C$7:$N$63,7,FALSE)))</f>
        <v>5:30 pm</v>
      </c>
      <c r="K6" s="382"/>
      <c r="L6" s="381" t="str">
        <f>IF($H$2=0," ",IF(VLOOKUP($H$2,'2023_Trains'!$C$7:$N$63,8)=0," ",VLOOKUP($H$2,'2023_Trains'!$C$7:$N$63,8,FALSE)))</f>
        <v xml:space="preserve"> </v>
      </c>
      <c r="M6" s="26"/>
      <c r="N6" s="14"/>
    </row>
    <row r="7" spans="1:22" ht="49.9" customHeight="1">
      <c r="A7" s="14"/>
      <c r="B7" s="18" t="s">
        <v>919</v>
      </c>
      <c r="C7" s="113"/>
      <c r="D7" s="383">
        <f>IF(D6=" "," ",VALUE(D6))</f>
        <v>0.54166666666666663</v>
      </c>
      <c r="E7" s="382"/>
      <c r="F7" s="383">
        <f>IF(F6=" "," ",VALUE(F6))</f>
        <v>0.60416666666666663</v>
      </c>
      <c r="G7" s="382"/>
      <c r="H7" s="383">
        <f t="shared" ref="H7:L7" si="0">IF(H6=" "," ",VALUE(H6))</f>
        <v>0.66666666666666663</v>
      </c>
      <c r="I7" s="382"/>
      <c r="J7" s="383">
        <f t="shared" si="0"/>
        <v>0.72916666666666663</v>
      </c>
      <c r="K7" s="382"/>
      <c r="L7" s="383" t="str">
        <f t="shared" si="0"/>
        <v xml:space="preserve"> </v>
      </c>
      <c r="M7" s="330"/>
      <c r="N7" s="14"/>
      <c r="O7" s="282"/>
    </row>
    <row r="8" spans="1:22" ht="49.9" customHeight="1">
      <c r="B8" s="18" t="s">
        <v>920</v>
      </c>
      <c r="C8" s="113"/>
      <c r="D8" s="384">
        <v>671</v>
      </c>
      <c r="E8" s="385"/>
      <c r="F8" s="384">
        <v>399</v>
      </c>
      <c r="G8" s="385"/>
      <c r="H8" s="384">
        <v>671</v>
      </c>
      <c r="I8" s="385"/>
      <c r="J8" s="384"/>
      <c r="K8" s="385"/>
      <c r="L8" s="384"/>
      <c r="M8" s="20"/>
    </row>
    <row r="9" spans="1:22" ht="49.9" customHeight="1">
      <c r="B9" s="23"/>
      <c r="C9" s="114"/>
      <c r="D9" s="386"/>
      <c r="E9" s="387"/>
      <c r="F9" s="388"/>
      <c r="G9" s="387"/>
      <c r="H9" s="388"/>
      <c r="I9" s="387"/>
      <c r="J9" s="388"/>
      <c r="K9" s="387"/>
      <c r="L9" s="388"/>
      <c r="M9" s="20"/>
    </row>
    <row r="10" spans="1:22" ht="49.9" customHeight="1">
      <c r="B10" s="414" t="s">
        <v>12</v>
      </c>
      <c r="C10" s="132" t="s">
        <v>970</v>
      </c>
      <c r="D10" s="389">
        <f t="shared" ref="D10:F12" si="1">IF(C10=0," ",TIMEVALUE(LEFT(C10,2)&amp;":"&amp;MID(C10,3,2)&amp;":"&amp;RIGHT(C10,2)))</f>
        <v>0.54378472222222218</v>
      </c>
      <c r="E10" s="390" t="s">
        <v>821</v>
      </c>
      <c r="F10" s="389">
        <f t="shared" si="1"/>
        <v>0.60663194444444446</v>
      </c>
      <c r="G10" s="390" t="s">
        <v>907</v>
      </c>
      <c r="H10" s="389">
        <f t="shared" ref="H10" si="2">IF(G10=0," ",TIMEVALUE(LEFT(G10,2)&amp;":"&amp;MID(G10,3,2)&amp;":"&amp;RIGHT(G10,2)))</f>
        <v>0.67513888888888884</v>
      </c>
      <c r="I10" s="390"/>
      <c r="J10" s="389" t="s">
        <v>982</v>
      </c>
      <c r="K10" s="390"/>
      <c r="L10" s="389" t="str">
        <f t="shared" ref="L10" si="3">IF(K10=0," ",TIMEVALUE(LEFT(K10,2)&amp;":"&amp;MID(K10,3,2)&amp;":"&amp;RIGHT(K10,2)))</f>
        <v xml:space="preserve"> </v>
      </c>
      <c r="M10" s="337"/>
    </row>
    <row r="11" spans="1:22" ht="49.9" customHeight="1">
      <c r="B11" s="415" t="s">
        <v>13</v>
      </c>
      <c r="C11" s="248"/>
      <c r="D11" s="439" t="str">
        <f>IF(C12=0," ",$L$2)</f>
        <v>R</v>
      </c>
      <c r="E11" s="439"/>
      <c r="F11" s="439" t="str">
        <f t="shared" ref="F11" si="4">IF(E12=0," ",$L$2)</f>
        <v>R</v>
      </c>
      <c r="G11" s="439"/>
      <c r="H11" s="439" t="str">
        <f t="shared" ref="H11" si="5">IF(G12=0," ",$L$2)</f>
        <v>R</v>
      </c>
      <c r="I11" s="439"/>
      <c r="J11" s="439" t="str">
        <f t="shared" ref="J11" si="6">IF(I12=0," ",$L$2)</f>
        <v xml:space="preserve"> </v>
      </c>
      <c r="K11" s="439"/>
      <c r="L11" s="439" t="str">
        <f t="shared" ref="L11" si="7">IF(K12=0," ",$L$2)</f>
        <v xml:space="preserve"> </v>
      </c>
      <c r="M11" s="337"/>
      <c r="O11" s="245"/>
    </row>
    <row r="12" spans="1:22" ht="49.9" customHeight="1">
      <c r="B12" s="414" t="s">
        <v>14</v>
      </c>
      <c r="C12" s="132" t="s">
        <v>791</v>
      </c>
      <c r="D12" s="389">
        <f t="shared" si="1"/>
        <v>0.55084490740740744</v>
      </c>
      <c r="E12" s="390" t="s">
        <v>842</v>
      </c>
      <c r="F12" s="389">
        <f t="shared" ref="F12" si="8">IF(E12=0," ",TIMEVALUE(LEFT(E12,2)&amp;":"&amp;MID(E12,3,2)&amp;":"&amp;RIGHT(E12,2)))</f>
        <v>0.61439814814814808</v>
      </c>
      <c r="G12" s="390" t="s">
        <v>977</v>
      </c>
      <c r="H12" s="389">
        <f t="shared" ref="H12" si="9">IF(G12=0," ",TIMEVALUE(LEFT(G12,2)&amp;":"&amp;MID(G12,3,2)&amp;":"&amp;RIGHT(G12,2)))</f>
        <v>0.6821990740740741</v>
      </c>
      <c r="I12" s="390"/>
      <c r="J12" s="389" t="str">
        <f t="shared" ref="J12" si="10">IF(I12=0," ",TIMEVALUE(LEFT(I12,2)&amp;":"&amp;MID(I12,3,2)&amp;":"&amp;RIGHT(I12,2)))</f>
        <v xml:space="preserve"> </v>
      </c>
      <c r="K12" s="390"/>
      <c r="L12" s="389" t="str">
        <f t="shared" ref="L12" si="11">IF(K12=0," ",TIMEVALUE(LEFT(K12,2)&amp;":"&amp;MID(K12,3,2)&amp;":"&amp;RIGHT(K12,2)))</f>
        <v xml:space="preserve"> </v>
      </c>
      <c r="M12" s="337"/>
      <c r="O12" s="301"/>
    </row>
    <row r="13" spans="1:22" ht="49.9" customHeight="1">
      <c r="B13" s="414" t="s">
        <v>16</v>
      </c>
      <c r="C13" s="132" t="s">
        <v>952</v>
      </c>
      <c r="D13" s="389">
        <f>IF(C13=0," ",TIMEVALUE(LEFT(C13,2)&amp;":"&amp;MID(C13,3,2)&amp;":"&amp;RIGHT(C13,2)))</f>
        <v>0.5564930555555555</v>
      </c>
      <c r="E13" s="393" t="s">
        <v>822</v>
      </c>
      <c r="F13" s="389">
        <f>IF(E13=0," ",TIMEVALUE(LEFT(E13,2)&amp;":"&amp;MID(E13,3,2)&amp;":"&amp;RIGHT(E13,2)))</f>
        <v>0.62004629629629626</v>
      </c>
      <c r="G13" s="393" t="s">
        <v>827</v>
      </c>
      <c r="H13" s="389">
        <f>IF(G13=0," ",TIMEVALUE(LEFT(G13,2)&amp;":"&amp;MID(G13,3,2)&amp;":"&amp;RIGHT(G13,2)))</f>
        <v>0.68855324074074076</v>
      </c>
      <c r="I13" s="393"/>
      <c r="J13" s="389" t="str">
        <f>IF(I13=0," ",TIMEVALUE(LEFT(I13,2)&amp;":"&amp;MID(I13,3,2)&amp;":"&amp;RIGHT(I13,2)))</f>
        <v xml:space="preserve"> </v>
      </c>
      <c r="K13" s="393"/>
      <c r="L13" s="389" t="str">
        <f>IF(K13=0," ",TIMEVALUE(LEFT(K13,2)&amp;":"&amp;MID(K13,3,2)&amp;":"&amp;RIGHT(K13,2)))</f>
        <v xml:space="preserve"> </v>
      </c>
      <c r="M13" s="337" t="s">
        <v>15</v>
      </c>
    </row>
    <row r="14" spans="1:22" ht="49.9" customHeight="1">
      <c r="B14" s="414" t="s">
        <v>17</v>
      </c>
      <c r="C14" s="132" t="s">
        <v>972</v>
      </c>
      <c r="D14" s="389">
        <f t="shared" ref="D14:D17" si="12">IF(C14=0," ",TIMEVALUE(LEFT(C14,2)&amp;":"&amp;MID(C14,3,2)&amp;":"&amp;RIGHT(C14,2)))</f>
        <v>0.57131944444444438</v>
      </c>
      <c r="E14" s="390" t="s">
        <v>974</v>
      </c>
      <c r="F14" s="389">
        <f t="shared" ref="F14:F17" si="13">IF(E14=0," ",TIMEVALUE(LEFT(E14,2)&amp;":"&amp;MID(E14,3,2)&amp;":"&amp;RIGHT(E14,2)))</f>
        <v>0.63770833333333332</v>
      </c>
      <c r="G14" s="390" t="s">
        <v>978</v>
      </c>
      <c r="H14" s="389">
        <f t="shared" ref="H14:H17" si="14">IF(G14=0," ",TIMEVALUE(LEFT(G14,2)&amp;":"&amp;MID(G14,3,2)&amp;":"&amp;RIGHT(G14,2)))</f>
        <v>0.70196759259259256</v>
      </c>
      <c r="I14" s="390"/>
      <c r="J14" s="389" t="str">
        <f t="shared" ref="J14:J17" si="15">IF(I14=0," ",TIMEVALUE(LEFT(I14,2)&amp;":"&amp;MID(I14,3,2)&amp;":"&amp;RIGHT(I14,2)))</f>
        <v xml:space="preserve"> </v>
      </c>
      <c r="K14" s="390"/>
      <c r="L14" s="389" t="str">
        <f t="shared" ref="L14:L17" si="16">IF(K14=0," ",TIMEVALUE(LEFT(K14,2)&amp;":"&amp;MID(K14,3,2)&amp;":"&amp;RIGHT(K14,2)))</f>
        <v xml:space="preserve"> </v>
      </c>
      <c r="M14" s="337"/>
      <c r="Q14" s="247"/>
    </row>
    <row r="15" spans="1:22" ht="49.9" customHeight="1">
      <c r="B15" s="414" t="s">
        <v>18</v>
      </c>
      <c r="C15" s="132" t="s">
        <v>971</v>
      </c>
      <c r="D15" s="389">
        <f t="shared" si="12"/>
        <v>0.57696759259259256</v>
      </c>
      <c r="E15" s="390" t="s">
        <v>975</v>
      </c>
      <c r="F15" s="389">
        <f t="shared" si="13"/>
        <v>0.64265046296296291</v>
      </c>
      <c r="G15" s="390" t="s">
        <v>862</v>
      </c>
      <c r="H15" s="389">
        <f t="shared" si="14"/>
        <v>0.70761574074074074</v>
      </c>
      <c r="I15" s="390"/>
      <c r="J15" s="389" t="str">
        <f t="shared" si="15"/>
        <v xml:space="preserve"> </v>
      </c>
      <c r="K15" s="390"/>
      <c r="L15" s="389" t="str">
        <f t="shared" si="16"/>
        <v xml:space="preserve"> </v>
      </c>
      <c r="M15" s="337"/>
    </row>
    <row r="16" spans="1:22" ht="49.9" customHeight="1">
      <c r="B16" s="415" t="s">
        <v>13</v>
      </c>
      <c r="C16" s="133"/>
      <c r="D16" s="439" t="str">
        <f>IF(C17=0," ",$L$2)</f>
        <v>R</v>
      </c>
      <c r="E16" s="439"/>
      <c r="F16" s="439" t="str">
        <f t="shared" ref="F16" si="17">IF(E17=0," ",$L$2)</f>
        <v>R</v>
      </c>
      <c r="G16" s="439"/>
      <c r="H16" s="439" t="str">
        <f t="shared" ref="H16" si="18">IF(G17=0," ",$L$2)</f>
        <v>R</v>
      </c>
      <c r="I16" s="439"/>
      <c r="J16" s="439" t="str">
        <f t="shared" ref="J16" si="19">IF(I17=0," ",$L$2)</f>
        <v xml:space="preserve"> </v>
      </c>
      <c r="K16" s="439"/>
      <c r="L16" s="439" t="str">
        <f t="shared" ref="L16" si="20">IF(K17=0," ",$L$2)</f>
        <v xml:space="preserve"> </v>
      </c>
      <c r="M16" s="337"/>
    </row>
    <row r="17" spans="1:13" ht="49.9" customHeight="1">
      <c r="B17" s="414" t="s">
        <v>19</v>
      </c>
      <c r="C17" s="132" t="s">
        <v>973</v>
      </c>
      <c r="D17" s="389">
        <f t="shared" si="12"/>
        <v>0.58333333333333337</v>
      </c>
      <c r="E17" s="390" t="s">
        <v>976</v>
      </c>
      <c r="F17" s="389">
        <f t="shared" si="13"/>
        <v>0.64971064814814816</v>
      </c>
      <c r="G17" s="390" t="s">
        <v>979</v>
      </c>
      <c r="H17" s="389">
        <f t="shared" si="14"/>
        <v>0.74575231481481474</v>
      </c>
      <c r="I17" s="390"/>
      <c r="J17" s="389" t="str">
        <f t="shared" si="15"/>
        <v xml:space="preserve"> </v>
      </c>
      <c r="K17" s="390"/>
      <c r="L17" s="389" t="str">
        <f t="shared" si="16"/>
        <v xml:space="preserve"> </v>
      </c>
      <c r="M17" s="337"/>
    </row>
    <row r="18" spans="1:13" ht="49.9" customHeight="1">
      <c r="B18" s="341"/>
      <c r="C18" s="277"/>
      <c r="D18" s="394"/>
      <c r="E18" s="395"/>
      <c r="F18" s="394"/>
      <c r="G18" s="395"/>
      <c r="H18" s="394"/>
      <c r="I18" s="395"/>
      <c r="J18" s="394"/>
      <c r="K18" s="395"/>
      <c r="L18" s="394"/>
      <c r="M18" s="342"/>
    </row>
    <row r="19" spans="1:13" ht="49.9" customHeight="1">
      <c r="B19" s="29" t="s">
        <v>21</v>
      </c>
      <c r="C19" s="115"/>
      <c r="D19" s="386"/>
      <c r="E19" s="392"/>
      <c r="F19" s="386"/>
      <c r="G19" s="392"/>
      <c r="H19" s="386"/>
      <c r="I19" s="392"/>
      <c r="J19" s="386"/>
      <c r="K19" s="392"/>
      <c r="L19" s="396"/>
      <c r="M19" s="28"/>
    </row>
    <row r="20" spans="1:13" ht="49.9" customHeight="1">
      <c r="A20" t="s">
        <v>911</v>
      </c>
      <c r="B20" s="29"/>
      <c r="C20" s="115"/>
      <c r="D20" s="386"/>
      <c r="E20" s="392"/>
      <c r="F20" s="386"/>
      <c r="G20" s="392"/>
      <c r="H20" s="386"/>
      <c r="I20" s="392"/>
      <c r="J20" s="386"/>
      <c r="K20" s="392"/>
      <c r="L20" s="396"/>
      <c r="M20" s="28"/>
    </row>
    <row r="21" spans="1:13" ht="49.9" customHeight="1">
      <c r="B21" s="430">
        <v>100</v>
      </c>
      <c r="C21" s="116"/>
      <c r="D21" s="384">
        <v>35</v>
      </c>
      <c r="E21" s="384"/>
      <c r="F21" s="384">
        <v>17</v>
      </c>
      <c r="G21" s="384"/>
      <c r="H21" s="384">
        <v>17</v>
      </c>
      <c r="I21" s="384"/>
      <c r="J21" s="384"/>
      <c r="K21" s="384"/>
      <c r="L21" s="384"/>
      <c r="M21" s="28"/>
    </row>
    <row r="22" spans="1:13" ht="49.9" customHeight="1">
      <c r="B22" s="430">
        <v>101</v>
      </c>
      <c r="C22" s="116"/>
      <c r="D22" s="384">
        <v>12</v>
      </c>
      <c r="E22" s="385"/>
      <c r="F22" s="384">
        <v>13</v>
      </c>
      <c r="G22" s="385"/>
      <c r="H22" s="384">
        <v>0</v>
      </c>
      <c r="I22" s="385"/>
      <c r="J22" s="384"/>
      <c r="K22" s="385"/>
      <c r="L22" s="384"/>
      <c r="M22" s="28"/>
    </row>
    <row r="23" spans="1:13" ht="49.9" customHeight="1">
      <c r="B23" s="430">
        <v>200</v>
      </c>
      <c r="C23" s="116"/>
      <c r="D23" s="384">
        <v>34</v>
      </c>
      <c r="E23" s="385"/>
      <c r="F23" s="384">
        <v>29</v>
      </c>
      <c r="G23" s="385"/>
      <c r="H23" s="384">
        <v>30</v>
      </c>
      <c r="I23" s="385"/>
      <c r="J23" s="384"/>
      <c r="K23" s="385"/>
      <c r="L23" s="384"/>
      <c r="M23" s="28"/>
    </row>
    <row r="24" spans="1:13" ht="49.9" customHeight="1">
      <c r="B24" s="430">
        <v>201</v>
      </c>
      <c r="C24" s="116"/>
      <c r="D24" s="384">
        <v>8</v>
      </c>
      <c r="E24" s="385"/>
      <c r="F24" s="384">
        <v>2</v>
      </c>
      <c r="G24" s="385"/>
      <c r="H24" s="384">
        <v>13</v>
      </c>
      <c r="I24" s="385"/>
      <c r="J24" s="384"/>
      <c r="K24" s="385"/>
      <c r="L24" s="384"/>
      <c r="M24" s="28"/>
    </row>
    <row r="25" spans="1:13" ht="49.9" customHeight="1">
      <c r="B25" s="430">
        <v>308</v>
      </c>
      <c r="C25" s="116"/>
      <c r="D25" s="384">
        <v>12</v>
      </c>
      <c r="E25" s="385"/>
      <c r="F25" s="384">
        <v>6</v>
      </c>
      <c r="G25" s="385"/>
      <c r="H25" s="384">
        <v>14</v>
      </c>
      <c r="I25" s="385"/>
      <c r="J25" s="384"/>
      <c r="K25" s="385"/>
      <c r="L25" s="384"/>
      <c r="M25" s="28"/>
    </row>
    <row r="26" spans="1:13" ht="49.9" customHeight="1">
      <c r="B26" s="431" t="s">
        <v>24</v>
      </c>
      <c r="C26" s="117"/>
      <c r="D26" s="384">
        <v>0</v>
      </c>
      <c r="E26" s="385"/>
      <c r="F26" s="384" t="str">
        <f>IF(F8=0," ","0")</f>
        <v>0</v>
      </c>
      <c r="G26" s="385"/>
      <c r="H26" s="384" t="str">
        <f>IF(H8=0," ","0")</f>
        <v>0</v>
      </c>
      <c r="I26" s="385"/>
      <c r="J26" s="384" t="str">
        <f>IF(J8=0," ","0")</f>
        <v xml:space="preserve"> </v>
      </c>
      <c r="K26" s="385"/>
      <c r="L26" s="384" t="str">
        <f>IF(L8=0," ","0")</f>
        <v xml:space="preserve"> </v>
      </c>
      <c r="M26" s="28"/>
    </row>
    <row r="27" spans="1:13" ht="49.9" customHeight="1" thickBot="1">
      <c r="B27" s="432" t="s">
        <v>25</v>
      </c>
      <c r="C27" s="118"/>
      <c r="D27" s="384">
        <v>0</v>
      </c>
      <c r="E27" s="385"/>
      <c r="F27" s="384" t="str">
        <f>IF(F8=0," ","0")</f>
        <v>0</v>
      </c>
      <c r="G27" s="385"/>
      <c r="H27" s="384" t="str">
        <f>IF(H8=0," ","0")</f>
        <v>0</v>
      </c>
      <c r="I27" s="385"/>
      <c r="J27" s="384" t="str">
        <f>IF(J8=0," ","0")</f>
        <v xml:space="preserve"> </v>
      </c>
      <c r="K27" s="385"/>
      <c r="L27" s="384" t="str">
        <f>IF(L8=0," ","0")</f>
        <v xml:space="preserve"> </v>
      </c>
      <c r="M27" s="28"/>
    </row>
    <row r="28" spans="1:13" ht="49.9" customHeight="1" thickTop="1" thickBot="1">
      <c r="B28" s="433" t="s">
        <v>923</v>
      </c>
      <c r="C28" s="119"/>
      <c r="D28" s="397">
        <f>SUM(D21:D27)</f>
        <v>101</v>
      </c>
      <c r="E28" s="398"/>
      <c r="F28" s="397">
        <f>SUM(F21:F27)</f>
        <v>67</v>
      </c>
      <c r="G28" s="398"/>
      <c r="H28" s="397">
        <f>SUM(H21:H27)</f>
        <v>74</v>
      </c>
      <c r="I28" s="398"/>
      <c r="J28" s="397">
        <f>SUM(J21:J27)</f>
        <v>0</v>
      </c>
      <c r="K28" s="399"/>
      <c r="L28" s="400">
        <f>SUM(L21:L27)</f>
        <v>0</v>
      </c>
      <c r="M28" s="28"/>
    </row>
    <row r="29" spans="1:13" ht="49.9" customHeight="1" thickTop="1" thickBot="1">
      <c r="B29" s="433" t="s">
        <v>924</v>
      </c>
      <c r="C29" s="119"/>
      <c r="D29" s="397">
        <f>D28</f>
        <v>101</v>
      </c>
      <c r="E29" s="398"/>
      <c r="F29" s="397">
        <f>D29+F28</f>
        <v>168</v>
      </c>
      <c r="G29" s="398"/>
      <c r="H29" s="397">
        <f>F29+H28</f>
        <v>242</v>
      </c>
      <c r="I29" s="398"/>
      <c r="J29" s="397">
        <f>J28+H29</f>
        <v>242</v>
      </c>
      <c r="K29" s="399"/>
      <c r="L29" s="400">
        <f>L28+J29</f>
        <v>242</v>
      </c>
      <c r="M29" s="130"/>
    </row>
    <row r="30" spans="1:13" ht="49.9" customHeight="1" thickTop="1" thickBot="1">
      <c r="B30" s="434" t="s">
        <v>925</v>
      </c>
      <c r="C30" s="120"/>
      <c r="D30" s="401"/>
      <c r="E30" s="402"/>
      <c r="F30" s="401"/>
      <c r="G30" s="398"/>
      <c r="H30" s="401"/>
      <c r="I30" s="402"/>
      <c r="J30" s="401"/>
      <c r="K30" s="403"/>
      <c r="L30" s="404"/>
      <c r="M30" s="28"/>
    </row>
    <row r="31" spans="1:13" ht="49.9" customHeight="1" thickTop="1" thickBot="1">
      <c r="B31" s="434" t="s">
        <v>926</v>
      </c>
      <c r="C31" s="120"/>
      <c r="D31" s="401"/>
      <c r="E31" s="402"/>
      <c r="F31" s="401"/>
      <c r="G31" s="402"/>
      <c r="H31" s="401"/>
      <c r="I31" s="402"/>
      <c r="J31" s="401"/>
      <c r="K31" s="403"/>
      <c r="L31" s="404"/>
      <c r="M31" s="131" t="s">
        <v>679</v>
      </c>
    </row>
    <row r="32" spans="1:13" ht="49.9" customHeight="1" thickTop="1">
      <c r="B32" s="48"/>
      <c r="J32" s="14"/>
      <c r="K32" s="2" t="s">
        <v>30</v>
      </c>
      <c r="M32" s="28" t="s">
        <v>486</v>
      </c>
    </row>
    <row r="33" spans="2:13" ht="49.9" customHeight="1">
      <c r="B33" s="48"/>
      <c r="J33" s="49" t="s">
        <v>31</v>
      </c>
      <c r="M33" s="28"/>
    </row>
    <row r="34" spans="2:13" ht="49.9" customHeight="1">
      <c r="B34" s="417" t="s">
        <v>32</v>
      </c>
      <c r="C34" s="121"/>
      <c r="D34" t="s">
        <v>33</v>
      </c>
      <c r="M34" s="28"/>
    </row>
    <row r="35" spans="2:13" ht="49.9" customHeight="1">
      <c r="B35" s="435" t="s">
        <v>34</v>
      </c>
      <c r="C35" s="122"/>
      <c r="D35" s="405" t="s">
        <v>59</v>
      </c>
      <c r="E35" s="406"/>
      <c r="F35" s="405" t="s">
        <v>59</v>
      </c>
      <c r="G35" s="406"/>
      <c r="H35" s="405" t="s">
        <v>59</v>
      </c>
      <c r="I35" s="406"/>
      <c r="J35" s="405"/>
      <c r="K35" s="406"/>
      <c r="L35" s="405"/>
      <c r="M35" s="28"/>
    </row>
    <row r="36" spans="2:13" ht="49.9" customHeight="1">
      <c r="B36" s="435" t="s">
        <v>35</v>
      </c>
      <c r="C36" s="122"/>
      <c r="D36" s="405" t="s">
        <v>62</v>
      </c>
      <c r="E36" s="406"/>
      <c r="F36" s="405" t="s">
        <v>63</v>
      </c>
      <c r="G36" s="406"/>
      <c r="H36" s="405" t="s">
        <v>67</v>
      </c>
      <c r="I36" s="406"/>
      <c r="J36" s="405"/>
      <c r="K36" s="406"/>
      <c r="L36" s="405"/>
      <c r="M36" s="53"/>
    </row>
    <row r="37" spans="2:13" ht="49.9" customHeight="1">
      <c r="B37" s="435" t="s">
        <v>36</v>
      </c>
      <c r="C37" s="122"/>
      <c r="D37" s="405" t="s">
        <v>60</v>
      </c>
      <c r="E37" s="406"/>
      <c r="F37" s="405" t="s">
        <v>60</v>
      </c>
      <c r="G37" s="406"/>
      <c r="H37" s="405" t="s">
        <v>60</v>
      </c>
      <c r="I37" s="406"/>
      <c r="J37" s="405"/>
      <c r="K37" s="406"/>
      <c r="L37" s="405"/>
      <c r="M37" s="53"/>
    </row>
    <row r="38" spans="2:13" ht="49.9" customHeight="1">
      <c r="B38" s="435"/>
      <c r="C38" s="122"/>
      <c r="D38" s="405"/>
      <c r="E38" s="406"/>
      <c r="F38" s="407"/>
      <c r="G38" s="408"/>
      <c r="H38" s="405"/>
      <c r="I38" s="406"/>
      <c r="J38" s="405"/>
      <c r="K38" s="406"/>
      <c r="L38" s="405"/>
      <c r="M38" s="53"/>
    </row>
    <row r="39" spans="2:13" ht="49.9" customHeight="1">
      <c r="B39" s="435" t="s">
        <v>37</v>
      </c>
      <c r="C39" s="122"/>
      <c r="D39" s="405" t="s">
        <v>772</v>
      </c>
      <c r="E39" s="406"/>
      <c r="F39" s="405" t="s">
        <v>772</v>
      </c>
      <c r="G39" s="406"/>
      <c r="H39" s="405" t="s">
        <v>772</v>
      </c>
      <c r="I39" s="406"/>
      <c r="J39" s="405"/>
      <c r="K39" s="406"/>
      <c r="L39" s="405"/>
      <c r="M39" s="53"/>
    </row>
    <row r="40" spans="2:13" ht="49.9" customHeight="1">
      <c r="B40" s="435" t="s">
        <v>38</v>
      </c>
      <c r="C40" s="122"/>
      <c r="D40" s="405" t="s">
        <v>57</v>
      </c>
      <c r="E40" s="406"/>
      <c r="F40" s="405" t="s">
        <v>70</v>
      </c>
      <c r="G40" s="406"/>
      <c r="H40" s="405" t="s">
        <v>62</v>
      </c>
      <c r="I40" s="406"/>
      <c r="J40" s="405"/>
      <c r="K40" s="406"/>
      <c r="L40" s="405"/>
      <c r="M40" s="53"/>
    </row>
    <row r="41" spans="2:13" ht="49.9" customHeight="1">
      <c r="B41" s="435" t="s">
        <v>39</v>
      </c>
      <c r="C41" s="122"/>
      <c r="D41" s="405" t="s">
        <v>484</v>
      </c>
      <c r="E41" s="406"/>
      <c r="F41" s="405" t="s">
        <v>484</v>
      </c>
      <c r="G41" s="406"/>
      <c r="H41" s="405" t="s">
        <v>484</v>
      </c>
      <c r="I41" s="406"/>
      <c r="J41" s="405"/>
      <c r="K41" s="406"/>
      <c r="L41" s="405"/>
      <c r="M41" s="53"/>
    </row>
    <row r="42" spans="2:13" ht="49.9" customHeight="1">
      <c r="B42" s="436" t="s">
        <v>40</v>
      </c>
      <c r="C42" s="123"/>
      <c r="D42" s="34"/>
      <c r="E42" s="259"/>
      <c r="H42" s="34"/>
      <c r="I42" s="259"/>
      <c r="J42" s="34"/>
      <c r="K42" s="259"/>
      <c r="L42" s="34"/>
      <c r="M42" s="53"/>
    </row>
    <row r="43" spans="2:13" ht="49.9" customHeight="1">
      <c r="B43" s="48"/>
      <c r="D43" s="34"/>
      <c r="E43" s="259"/>
      <c r="F43" s="34"/>
      <c r="G43" s="259"/>
      <c r="H43" s="34"/>
      <c r="I43" s="259"/>
      <c r="J43" s="34"/>
      <c r="K43" s="259"/>
      <c r="L43" s="34"/>
      <c r="M43" s="53"/>
    </row>
    <row r="44" spans="2:13" ht="49.9" customHeight="1">
      <c r="B44" s="419" t="s">
        <v>41</v>
      </c>
      <c r="C44" s="121"/>
      <c r="D44" s="55"/>
      <c r="E44" s="260"/>
      <c r="F44" s="34"/>
      <c r="G44" s="259"/>
      <c r="H44" s="34"/>
      <c r="I44" s="259"/>
      <c r="J44" s="428" t="s">
        <v>42</v>
      </c>
      <c r="K44" s="260"/>
      <c r="L44" s="34"/>
      <c r="M44" s="53"/>
    </row>
    <row r="45" spans="2:13" ht="49.9" customHeight="1">
      <c r="B45" s="419" t="s">
        <v>43</v>
      </c>
      <c r="C45" s="124"/>
      <c r="D45" s="425"/>
      <c r="E45" s="426"/>
      <c r="F45" s="427" t="s">
        <v>44</v>
      </c>
      <c r="G45" s="259"/>
      <c r="H45" s="34">
        <f>M30*8</f>
        <v>0</v>
      </c>
      <c r="I45" s="259"/>
      <c r="J45" s="429" t="s">
        <v>45</v>
      </c>
      <c r="M45" s="53"/>
    </row>
    <row r="46" spans="2:13" ht="49.9" customHeight="1">
      <c r="B46" s="419" t="s">
        <v>46</v>
      </c>
      <c r="C46" s="124"/>
      <c r="D46" s="425" t="s">
        <v>47</v>
      </c>
      <c r="E46" s="426"/>
      <c r="F46" s="427" t="s">
        <v>44</v>
      </c>
      <c r="G46" s="259"/>
      <c r="H46" s="34">
        <f>F47*8</f>
        <v>0</v>
      </c>
      <c r="I46" s="259"/>
      <c r="J46" s="429" t="s">
        <v>48</v>
      </c>
      <c r="M46" s="53"/>
    </row>
    <row r="47" spans="2:13" ht="49.9" customHeight="1">
      <c r="B47" s="420" t="s">
        <v>49</v>
      </c>
      <c r="D47" s="34"/>
      <c r="E47" s="259"/>
      <c r="F47" s="58"/>
      <c r="G47" s="268"/>
      <c r="H47" s="34"/>
      <c r="I47" s="259"/>
      <c r="J47" s="34"/>
      <c r="K47" s="259"/>
      <c r="L47" s="34"/>
      <c r="M47" s="53"/>
    </row>
    <row r="48" spans="2:13" ht="49.9" customHeight="1">
      <c r="B48" s="420"/>
      <c r="D48" s="55"/>
      <c r="E48" s="260"/>
      <c r="F48" s="34"/>
      <c r="G48" s="259"/>
      <c r="H48" s="34"/>
      <c r="I48" s="259"/>
      <c r="J48" s="34"/>
      <c r="K48" s="259"/>
      <c r="L48" s="34"/>
      <c r="M48" s="53"/>
    </row>
    <row r="49" spans="2:13" ht="49.9" customHeight="1" thickBot="1">
      <c r="B49" s="421" t="s">
        <v>50</v>
      </c>
      <c r="C49" s="125"/>
      <c r="D49" s="60"/>
      <c r="E49" s="261"/>
      <c r="F49" s="34"/>
      <c r="G49" s="259"/>
      <c r="H49" s="60"/>
      <c r="I49" s="261"/>
      <c r="J49" s="60"/>
      <c r="K49" s="261"/>
      <c r="L49" s="60"/>
      <c r="M49" s="53"/>
    </row>
    <row r="50" spans="2:13" ht="49.9" customHeight="1" thickBot="1">
      <c r="B50" s="422" t="s">
        <v>921</v>
      </c>
      <c r="C50" s="124"/>
      <c r="D50" s="409" t="s">
        <v>882</v>
      </c>
      <c r="E50" s="410"/>
      <c r="F50" s="409" t="s">
        <v>882</v>
      </c>
      <c r="G50" s="410"/>
      <c r="H50" s="409" t="s">
        <v>134</v>
      </c>
      <c r="I50" s="410"/>
      <c r="J50" s="443" t="s">
        <v>980</v>
      </c>
      <c r="K50" s="410"/>
      <c r="L50" s="409"/>
      <c r="M50" s="53"/>
    </row>
    <row r="51" spans="2:13" ht="49.9" customHeight="1" thickBot="1">
      <c r="B51" s="422" t="s">
        <v>922</v>
      </c>
      <c r="C51" s="124"/>
      <c r="D51" s="409">
        <v>89</v>
      </c>
      <c r="E51" s="410"/>
      <c r="F51" s="409">
        <v>89</v>
      </c>
      <c r="G51" s="410"/>
      <c r="H51" s="409">
        <v>92</v>
      </c>
      <c r="I51" s="410"/>
      <c r="J51" s="409">
        <v>71</v>
      </c>
      <c r="K51" s="410"/>
      <c r="L51" s="409"/>
      <c r="M51" s="53"/>
    </row>
    <row r="52" spans="2:13" ht="49.9" customHeight="1">
      <c r="B52" s="423" t="s">
        <v>53</v>
      </c>
      <c r="C52" s="126"/>
      <c r="D52" s="34"/>
      <c r="E52" s="259"/>
      <c r="J52" s="34"/>
      <c r="K52" s="259"/>
      <c r="L52" s="34"/>
      <c r="M52" s="53"/>
    </row>
    <row r="53" spans="2:13" ht="49.9" customHeight="1">
      <c r="B53" s="420" t="s">
        <v>54</v>
      </c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49.9" customHeight="1">
      <c r="B54" s="420"/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 ht="49.9" customHeight="1" thickBot="1">
      <c r="B55" s="424"/>
      <c r="C55" s="68"/>
      <c r="D55" s="68"/>
      <c r="E55" s="264"/>
      <c r="F55" s="68"/>
      <c r="G55" s="264"/>
      <c r="H55" s="68"/>
      <c r="I55" s="264"/>
      <c r="J55" s="68"/>
      <c r="K55" s="264"/>
      <c r="L55" s="68"/>
      <c r="M55" s="98"/>
    </row>
    <row r="56" spans="2:13" ht="15.75" thickTop="1"/>
  </sheetData>
  <mergeCells count="2">
    <mergeCell ref="B1:M1"/>
    <mergeCell ref="H2:J2"/>
  </mergeCells>
  <dataValidations count="8">
    <dataValidation type="list" errorStyle="warning" operator="equal" allowBlank="1" showErrorMessage="1" sqref="D8:L8" xr:uid="{00000000-0002-0000-1C00-000000000000}">
      <formula1>"17,,399,671,1686,1640"</formula1>
    </dataValidation>
    <dataValidation type="list" errorStyle="information" operator="equal" allowBlank="1" showErrorMessage="1" sqref="D35:L35" xr:uid="{00000000-0002-0000-1C00-000001000000}">
      <formula1>"Ted Dunn,Richard Gray,Billy Rueckert, Victor Varney"</formula1>
    </dataValidation>
    <dataValidation type="list" errorStyle="information" operator="equal" allowBlank="1" showErrorMessage="1" sqref="D39:L39" xr:uid="{00000000-0002-0000-1C00-000002000000}">
      <formula1>"Chris R Boli,Jay Horn, Nathan DeWitt"</formula1>
    </dataValidation>
    <dataValidation type="list" errorStyle="information" operator="equal" allowBlank="1" showErrorMessage="1" sqref="D40:L40" xr:uid="{00000000-0002-0000-1C00-000003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41:L41" xr:uid="{00000000-0002-0000-1C00-000004000000}">
      <formula1>"Dennis Winchell, Art Kotz, Harold BoettcherArt Kotz, Rob Grau,Joe Mills,John Morck,Brandt Wilkus,Chris Tilley,Charles Stirewalt,Victor Varney,Nick Conner,Richard Gray,John Tredway,Donald Marshall"</formula1>
    </dataValidation>
    <dataValidation errorStyle="information" allowBlank="1" showInputMessage="1" showErrorMessage="1" sqref="D42:E42" xr:uid="{00000000-0002-0000-1C00-000005000000}"/>
    <dataValidation type="list" errorStyle="information" operator="equal" allowBlank="1" showErrorMessage="1" sqref="D37:L37" xr:uid="{00000000-0002-0000-1C00-000006000000}">
      <formula1>"Donald Marshall,Charles Stirewalt,Chris Tilley,John Tredway,Victor Varney"</formula1>
    </dataValidation>
    <dataValidation type="list" errorStyle="information" operator="equal" allowBlank="1" showErrorMessage="1" sqref="D36:L36" xr:uid="{00000000-0002-0000-1C00-000007000000}">
      <formula1>"Harold Boettcher,Gene Ezzell,Rob Grau,Roger Koss,Gray Lackey,Michael S MacLean,Joe Mills,John F Morck,Ray Albers"</formula1>
    </dataValidation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Check Names" prompt="_x000a__x000a_" xr:uid="{98272945-3E7B-44BE-B7D1-5F4B5707F452}">
          <x14:formula1>
            <xm:f>DATA_Lists!$X$4:$X$219</xm:f>
          </x14:formula1>
          <xm:sqref>M32</xm:sqref>
        </x14:dataValidation>
      </x14:dataValidations>
    </ext>
  </extLst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Q56"/>
  <sheetViews>
    <sheetView workbookViewId="0"/>
  </sheetViews>
  <sheetFormatPr defaultRowHeight="15"/>
  <cols>
    <col min="1" max="1" width="3.28515625" customWidth="1"/>
    <col min="2" max="2" width="50.7109375" customWidth="1"/>
    <col min="3" max="3" width="2.28515625" customWidth="1"/>
    <col min="4" max="4" width="50.7109375" customWidth="1"/>
    <col min="5" max="5" width="2.140625" style="14" customWidth="1"/>
    <col min="6" max="6" width="50.7109375" customWidth="1"/>
    <col min="7" max="7" width="2.140625" style="14" customWidth="1"/>
    <col min="8" max="8" width="50.7109375" customWidth="1"/>
    <col min="9" max="9" width="1.7109375" style="14" customWidth="1"/>
    <col min="10" max="10" width="50.7109375" customWidth="1"/>
    <col min="11" max="11" width="2.140625" style="14" customWidth="1"/>
    <col min="12" max="12" width="50.7109375" customWidth="1"/>
    <col min="13" max="13" width="20.7109375" customWidth="1"/>
    <col min="14" max="14" width="1.5703125" customWidth="1"/>
    <col min="15" max="15" width="23.28515625" customWidth="1"/>
    <col min="16" max="1030" width="11.7109375" customWidth="1"/>
  </cols>
  <sheetData>
    <row r="1" spans="1:17" ht="55.9" customHeight="1" thickTop="1">
      <c r="B1" s="501" t="s">
        <v>3</v>
      </c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</row>
    <row r="2" spans="1:17" ht="49.9" customHeight="1">
      <c r="B2" s="411" t="s">
        <v>4</v>
      </c>
      <c r="C2" s="110"/>
      <c r="D2" s="239"/>
      <c r="E2" s="250"/>
      <c r="F2" s="6" t="s">
        <v>5</v>
      </c>
      <c r="G2" s="265"/>
      <c r="H2" s="502">
        <v>45100</v>
      </c>
      <c r="I2" s="502"/>
      <c r="J2" s="502"/>
      <c r="K2" s="271"/>
      <c r="L2" s="99" t="s">
        <v>7</v>
      </c>
      <c r="M2" s="8" t="s">
        <v>6</v>
      </c>
    </row>
    <row r="3" spans="1:17" ht="49.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438">
        <f>IF(H2="","",INDEX('2023_Trains'!B7:D59,MATCH(H2,'2023_Trains'!C7:C59,0),1))</f>
        <v>22</v>
      </c>
    </row>
    <row r="4" spans="1:17" ht="49.9" customHeight="1">
      <c r="B4" s="5"/>
      <c r="C4" s="110"/>
      <c r="D4" s="437"/>
      <c r="E4" s="251"/>
      <c r="F4" s="102"/>
      <c r="G4" s="266"/>
      <c r="H4" s="396">
        <f>IF(H2=0," ",VLOOKUP(H2,'2023_Trains'!C9:N62,11,))</f>
        <v>3651</v>
      </c>
      <c r="I4" s="270"/>
      <c r="J4" s="246"/>
      <c r="K4" s="273"/>
      <c r="L4" s="35"/>
      <c r="M4" s="108"/>
    </row>
    <row r="5" spans="1:17" ht="49.9" customHeight="1">
      <c r="B5" s="412" t="s">
        <v>917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49.9" customHeight="1">
      <c r="A6" s="14"/>
      <c r="B6" s="413" t="s">
        <v>918</v>
      </c>
      <c r="C6" s="112"/>
      <c r="D6" s="381" t="str">
        <f>IF($H$2=0," ",IF(VLOOKUP($H$2,'2023_Trains'!$C$7:$N$63,4)=0," ",VLOOKUP($H$2,'2023_Trains'!$C$7:$N$63,4,FALSE)))</f>
        <v>10:30 am</v>
      </c>
      <c r="E6" s="382"/>
      <c r="F6" s="381" t="str">
        <f>IF($H$2=0," ",IF(VLOOKUP($H$2,'2023_Trains'!$C$7:$N$63,5)=0," ",VLOOKUP($H$2,'2023_Trains'!$C$7:$N$63,5,FALSE)))</f>
        <v xml:space="preserve"> </v>
      </c>
      <c r="G6" s="382"/>
      <c r="H6" s="381" t="str">
        <f>IF($H$2=0," ",IF(VLOOKUP($H$2,'2023_Trains'!$C$7:$N$63,6)=0," ",VLOOKUP($H$2,'2023_Trains'!$C$7:$N$63,6,FALSE)))</f>
        <v xml:space="preserve"> </v>
      </c>
      <c r="I6" s="382"/>
      <c r="J6" s="381" t="str">
        <f>IF($H$2=0," ",IF(VLOOKUP($H$2,'2023_Trains'!$C$7:$N$63,7)=0," ",VLOOKUP($H$2,'2023_Trains'!$C$7:$N$63,7,FALSE)))</f>
        <v xml:space="preserve"> </v>
      </c>
      <c r="K6" s="382"/>
      <c r="L6" s="381" t="str">
        <f>IF($H$2=0," ",IF(VLOOKUP($H$2,'2023_Trains'!$C$7:$N$63,8)=0," ",VLOOKUP($H$2,'2023_Trains'!$C$7:$N$63,8,FALSE)))</f>
        <v xml:space="preserve"> </v>
      </c>
      <c r="M6" s="26"/>
      <c r="N6" s="14"/>
    </row>
    <row r="7" spans="1:17" ht="49.9" customHeight="1">
      <c r="A7" s="14"/>
      <c r="B7" s="18" t="s">
        <v>919</v>
      </c>
      <c r="C7" s="113"/>
      <c r="D7" s="383">
        <f>IF(D6=" "," ",VALUE(D6))</f>
        <v>0.4375</v>
      </c>
      <c r="E7" s="382"/>
      <c r="F7" s="383" t="str">
        <f>IF(F6=" "," ",VALUE(F6))</f>
        <v xml:space="preserve"> </v>
      </c>
      <c r="G7" s="382"/>
      <c r="H7" s="383" t="str">
        <f t="shared" ref="H7:L7" si="0">IF(H6=" "," ",VALUE(H6))</f>
        <v xml:space="preserve"> </v>
      </c>
      <c r="I7" s="382"/>
      <c r="J7" s="383" t="str">
        <f t="shared" si="0"/>
        <v xml:space="preserve"> </v>
      </c>
      <c r="K7" s="382"/>
      <c r="L7" s="383" t="str">
        <f t="shared" si="0"/>
        <v xml:space="preserve"> </v>
      </c>
      <c r="M7" s="330"/>
      <c r="N7" s="14"/>
      <c r="O7" s="282"/>
    </row>
    <row r="8" spans="1:17" ht="49.9" customHeight="1">
      <c r="B8" s="18" t="s">
        <v>920</v>
      </c>
      <c r="C8" s="113"/>
      <c r="D8" s="384">
        <v>671</v>
      </c>
      <c r="E8" s="385"/>
      <c r="F8" s="384"/>
      <c r="G8" s="385"/>
      <c r="H8" s="384"/>
      <c r="I8" s="385"/>
      <c r="J8" s="384"/>
      <c r="K8" s="385"/>
      <c r="L8" s="384"/>
      <c r="M8" s="20"/>
    </row>
    <row r="9" spans="1:17" ht="49.9" customHeight="1">
      <c r="B9" s="23"/>
      <c r="C9" s="114"/>
      <c r="D9" s="386"/>
      <c r="E9" s="387"/>
      <c r="F9" s="388"/>
      <c r="G9" s="387"/>
      <c r="H9" s="388"/>
      <c r="I9" s="387"/>
      <c r="J9" s="388"/>
      <c r="K9" s="387"/>
      <c r="L9" s="388"/>
      <c r="M9" s="20"/>
    </row>
    <row r="10" spans="1:17" ht="49.9" customHeight="1">
      <c r="B10" s="414" t="s">
        <v>12</v>
      </c>
      <c r="C10" s="132" t="s">
        <v>968</v>
      </c>
      <c r="D10" s="389">
        <f t="shared" ref="D10:F12" si="1">IF(C10=0," ",TIMEVALUE(LEFT(C10,2)&amp;":"&amp;MID(C10,3,2)&amp;":"&amp;RIGHT(C10,2)))</f>
        <v>0.43996527777777777</v>
      </c>
      <c r="E10" s="390"/>
      <c r="F10" s="389" t="str">
        <f t="shared" si="1"/>
        <v xml:space="preserve"> </v>
      </c>
      <c r="G10" s="390"/>
      <c r="H10" s="389" t="str">
        <f t="shared" ref="H10" si="2">IF(G10=0," ",TIMEVALUE(LEFT(G10,2)&amp;":"&amp;MID(G10,3,2)&amp;":"&amp;RIGHT(G10,2)))</f>
        <v xml:space="preserve"> </v>
      </c>
      <c r="I10" s="390"/>
      <c r="J10" s="389" t="str">
        <f t="shared" ref="J10" si="3">IF(I10=0," ",TIMEVALUE(LEFT(I10,2)&amp;":"&amp;MID(I10,3,2)&amp;":"&amp;RIGHT(I10,2)))</f>
        <v xml:space="preserve"> </v>
      </c>
      <c r="K10" s="390"/>
      <c r="L10" s="389" t="str">
        <f t="shared" ref="L10" si="4">IF(K10=0," ",TIMEVALUE(LEFT(K10,2)&amp;":"&amp;MID(K10,3,2)&amp;":"&amp;RIGHT(K10,2)))</f>
        <v xml:space="preserve"> </v>
      </c>
      <c r="M10" s="337"/>
    </row>
    <row r="11" spans="1:17" ht="49.9" customHeight="1">
      <c r="B11" s="415" t="s">
        <v>13</v>
      </c>
      <c r="C11" s="248"/>
      <c r="D11" s="439" t="str">
        <f>IF(C12=0," ",$L$2)</f>
        <v>R</v>
      </c>
      <c r="E11" s="439"/>
      <c r="F11" s="439" t="str">
        <f t="shared" ref="F11" si="5">IF(E12=0," ",$L$2)</f>
        <v xml:space="preserve"> </v>
      </c>
      <c r="G11" s="439"/>
      <c r="H11" s="439" t="str">
        <f t="shared" ref="H11" si="6">IF(G12=0," ",$L$2)</f>
        <v xml:space="preserve"> </v>
      </c>
      <c r="I11" s="439"/>
      <c r="J11" s="439" t="str">
        <f t="shared" ref="J11" si="7">IF(I12=0," ",$L$2)</f>
        <v xml:space="preserve"> </v>
      </c>
      <c r="K11" s="439"/>
      <c r="L11" s="439" t="str">
        <f t="shared" ref="L11" si="8">IF(K12=0," ",$L$2)</f>
        <v xml:space="preserve"> </v>
      </c>
      <c r="M11" s="337"/>
      <c r="O11" s="245"/>
    </row>
    <row r="12" spans="1:17" ht="49.9" customHeight="1">
      <c r="B12" s="414" t="s">
        <v>14</v>
      </c>
      <c r="C12" s="132" t="s">
        <v>712</v>
      </c>
      <c r="D12" s="389">
        <f t="shared" si="1"/>
        <v>0.44843749999999999</v>
      </c>
      <c r="E12" s="390"/>
      <c r="F12" s="389" t="str">
        <f t="shared" ref="F12" si="9">IF(E12=0," ",TIMEVALUE(LEFT(E12,2)&amp;":"&amp;MID(E12,3,2)&amp;":"&amp;RIGHT(E12,2)))</f>
        <v xml:space="preserve"> </v>
      </c>
      <c r="G12" s="390"/>
      <c r="H12" s="389" t="str">
        <f t="shared" ref="H12" si="10">IF(G12=0," ",TIMEVALUE(LEFT(G12,2)&amp;":"&amp;MID(G12,3,2)&amp;":"&amp;RIGHT(G12,2)))</f>
        <v xml:space="preserve"> </v>
      </c>
      <c r="I12" s="390"/>
      <c r="J12" s="389" t="str">
        <f t="shared" ref="J12" si="11">IF(I12=0," ",TIMEVALUE(LEFT(I12,2)&amp;":"&amp;MID(I12,3,2)&amp;":"&amp;RIGHT(I12,2)))</f>
        <v xml:space="preserve"> </v>
      </c>
      <c r="K12" s="390"/>
      <c r="L12" s="389" t="str">
        <f t="shared" ref="L12" si="12">IF(K12=0," ",TIMEVALUE(LEFT(K12,2)&amp;":"&amp;MID(K12,3,2)&amp;":"&amp;RIGHT(K12,2)))</f>
        <v xml:space="preserve"> </v>
      </c>
      <c r="M12" s="337"/>
      <c r="O12" s="301"/>
    </row>
    <row r="13" spans="1:17" ht="49.9" customHeight="1">
      <c r="B13" s="414" t="s">
        <v>16</v>
      </c>
      <c r="C13" s="132" t="s">
        <v>831</v>
      </c>
      <c r="D13" s="389">
        <f>IF(C13=0," ",TIMEVALUE(LEFT(C13,2)&amp;":"&amp;MID(C13,3,2)&amp;":"&amp;RIGHT(C13,2)))</f>
        <v>0.45479166666666665</v>
      </c>
      <c r="E13" s="393"/>
      <c r="F13" s="389" t="str">
        <f>IF(E13=0," ",TIMEVALUE(LEFT(E13,2)&amp;":"&amp;MID(E13,3,2)&amp;":"&amp;RIGHT(E13,2)))</f>
        <v xml:space="preserve"> </v>
      </c>
      <c r="G13" s="393"/>
      <c r="H13" s="389" t="str">
        <f>IF(G13=0," ",TIMEVALUE(LEFT(G13,2)&amp;":"&amp;MID(G13,3,2)&amp;":"&amp;RIGHT(G13,2)))</f>
        <v xml:space="preserve"> </v>
      </c>
      <c r="I13" s="393"/>
      <c r="J13" s="389" t="str">
        <f>IF(I13=0," ",TIMEVALUE(LEFT(I13,2)&amp;":"&amp;MID(I13,3,2)&amp;":"&amp;RIGHT(I13,2)))</f>
        <v xml:space="preserve"> </v>
      </c>
      <c r="K13" s="393"/>
      <c r="L13" s="389" t="str">
        <f>IF(K13=0," ",TIMEVALUE(LEFT(K13,2)&amp;":"&amp;MID(K13,3,2)&amp;":"&amp;RIGHT(K13,2)))</f>
        <v xml:space="preserve"> </v>
      </c>
      <c r="M13" s="337" t="s">
        <v>15</v>
      </c>
    </row>
    <row r="14" spans="1:17" ht="49.9" customHeight="1">
      <c r="B14" s="414" t="s">
        <v>17</v>
      </c>
      <c r="C14" s="132" t="s">
        <v>767</v>
      </c>
      <c r="D14" s="389">
        <f t="shared" ref="D14:D17" si="13">IF(C14=0," ",TIMEVALUE(LEFT(C14,2)&amp;":"&amp;MID(C14,3,2)&amp;":"&amp;RIGHT(C14,2)))</f>
        <v>0.45833333333333331</v>
      </c>
      <c r="E14" s="390"/>
      <c r="F14" s="389" t="str">
        <f t="shared" ref="F14:F17" si="14">IF(E14=0," ",TIMEVALUE(LEFT(E14,2)&amp;":"&amp;MID(E14,3,2)&amp;":"&amp;RIGHT(E14,2)))</f>
        <v xml:space="preserve"> </v>
      </c>
      <c r="G14" s="390"/>
      <c r="H14" s="389" t="str">
        <f t="shared" ref="H14:H17" si="15">IF(G14=0," ",TIMEVALUE(LEFT(G14,2)&amp;":"&amp;MID(G14,3,2)&amp;":"&amp;RIGHT(G14,2)))</f>
        <v xml:space="preserve"> </v>
      </c>
      <c r="I14" s="390"/>
      <c r="J14" s="389" t="str">
        <f t="shared" ref="J14:J17" si="16">IF(I14=0," ",TIMEVALUE(LEFT(I14,2)&amp;":"&amp;MID(I14,3,2)&amp;":"&amp;RIGHT(I14,2)))</f>
        <v xml:space="preserve"> </v>
      </c>
      <c r="K14" s="390"/>
      <c r="L14" s="389" t="str">
        <f t="shared" ref="L14:L17" si="17">IF(K14=0," ",TIMEVALUE(LEFT(K14,2)&amp;":"&amp;MID(K14,3,2)&amp;":"&amp;RIGHT(K14,2)))</f>
        <v xml:space="preserve"> </v>
      </c>
      <c r="M14" s="337"/>
      <c r="Q14" s="247"/>
    </row>
    <row r="15" spans="1:17" ht="49.9" customHeight="1">
      <c r="B15" s="414" t="s">
        <v>18</v>
      </c>
      <c r="C15" s="132" t="s">
        <v>768</v>
      </c>
      <c r="D15" s="389">
        <f t="shared" si="13"/>
        <v>0.46539351851851851</v>
      </c>
      <c r="E15" s="390"/>
      <c r="F15" s="389" t="str">
        <f t="shared" si="14"/>
        <v xml:space="preserve"> </v>
      </c>
      <c r="G15" s="390"/>
      <c r="H15" s="389" t="str">
        <f t="shared" si="15"/>
        <v xml:space="preserve"> </v>
      </c>
      <c r="I15" s="390"/>
      <c r="J15" s="389" t="str">
        <f t="shared" si="16"/>
        <v xml:space="preserve"> </v>
      </c>
      <c r="K15" s="390"/>
      <c r="L15" s="389" t="str">
        <f t="shared" si="17"/>
        <v xml:space="preserve"> </v>
      </c>
      <c r="M15" s="337"/>
    </row>
    <row r="16" spans="1:17" ht="49.9" customHeight="1">
      <c r="B16" s="415" t="s">
        <v>13</v>
      </c>
      <c r="C16" s="133"/>
      <c r="D16" s="439" t="str">
        <f>IF(C17=0," ",$L$2)</f>
        <v>R</v>
      </c>
      <c r="E16" s="439"/>
      <c r="F16" s="439" t="str">
        <f t="shared" ref="F16" si="18">IF(E17=0," ",$L$2)</f>
        <v xml:space="preserve"> </v>
      </c>
      <c r="G16" s="439"/>
      <c r="H16" s="439" t="str">
        <f t="shared" ref="H16" si="19">IF(G17=0," ",$L$2)</f>
        <v xml:space="preserve"> </v>
      </c>
      <c r="I16" s="439"/>
      <c r="J16" s="439" t="str">
        <f t="shared" ref="J16" si="20">IF(I17=0," ",$L$2)</f>
        <v xml:space="preserve"> </v>
      </c>
      <c r="K16" s="439"/>
      <c r="L16" s="439" t="str">
        <f t="shared" ref="L16" si="21">IF(K17=0," ",$L$2)</f>
        <v xml:space="preserve"> </v>
      </c>
      <c r="M16" s="337"/>
    </row>
    <row r="17" spans="1:13" ht="46.5">
      <c r="B17" s="414" t="s">
        <v>19</v>
      </c>
      <c r="C17" s="132" t="s">
        <v>969</v>
      </c>
      <c r="D17" s="389">
        <f t="shared" si="13"/>
        <v>0.47386574074074073</v>
      </c>
      <c r="E17" s="390"/>
      <c r="F17" s="389" t="str">
        <f t="shared" si="14"/>
        <v xml:space="preserve"> </v>
      </c>
      <c r="G17" s="390"/>
      <c r="H17" s="389" t="str">
        <f t="shared" si="15"/>
        <v xml:space="preserve"> </v>
      </c>
      <c r="I17" s="390"/>
      <c r="J17" s="389" t="str">
        <f t="shared" si="16"/>
        <v xml:space="preserve"> </v>
      </c>
      <c r="K17" s="390"/>
      <c r="L17" s="389" t="str">
        <f t="shared" si="17"/>
        <v xml:space="preserve"> </v>
      </c>
      <c r="M17" s="337"/>
    </row>
    <row r="18" spans="1:13" ht="46.5">
      <c r="B18" s="341"/>
      <c r="C18" s="277"/>
      <c r="D18" s="394"/>
      <c r="E18" s="395"/>
      <c r="F18" s="394"/>
      <c r="G18" s="395"/>
      <c r="H18" s="394"/>
      <c r="I18" s="395"/>
      <c r="J18" s="394"/>
      <c r="K18" s="395"/>
      <c r="L18" s="394"/>
      <c r="M18" s="342"/>
    </row>
    <row r="19" spans="1:13" ht="46.5">
      <c r="B19" s="29" t="s">
        <v>21</v>
      </c>
      <c r="C19" s="115"/>
      <c r="D19" s="386"/>
      <c r="E19" s="392"/>
      <c r="F19" s="386"/>
      <c r="G19" s="392"/>
      <c r="H19" s="386"/>
      <c r="I19" s="392"/>
      <c r="J19" s="386"/>
      <c r="K19" s="392"/>
      <c r="L19" s="396"/>
      <c r="M19" s="28"/>
    </row>
    <row r="20" spans="1:13" ht="46.5">
      <c r="A20" t="s">
        <v>911</v>
      </c>
      <c r="B20" s="29"/>
      <c r="C20" s="115"/>
      <c r="D20" s="386"/>
      <c r="E20" s="392"/>
      <c r="F20" s="386"/>
      <c r="G20" s="392"/>
      <c r="H20" s="386"/>
      <c r="I20" s="392"/>
      <c r="J20" s="386"/>
      <c r="K20" s="392"/>
      <c r="L20" s="396"/>
      <c r="M20" s="28"/>
    </row>
    <row r="21" spans="1:13" ht="46.5">
      <c r="B21" s="430">
        <v>100</v>
      </c>
      <c r="C21" s="116"/>
      <c r="D21" s="384">
        <v>38</v>
      </c>
      <c r="E21" s="384"/>
      <c r="F21" s="384"/>
      <c r="G21" s="384"/>
      <c r="H21" s="384"/>
      <c r="I21" s="384"/>
      <c r="J21" s="384"/>
      <c r="K21" s="384"/>
      <c r="L21" s="384"/>
      <c r="M21" s="28"/>
    </row>
    <row r="22" spans="1:13" ht="46.5">
      <c r="B22" s="430">
        <v>101</v>
      </c>
      <c r="C22" s="116"/>
      <c r="D22" s="384">
        <v>35</v>
      </c>
      <c r="E22" s="385"/>
      <c r="F22" s="384"/>
      <c r="G22" s="385"/>
      <c r="H22" s="384"/>
      <c r="I22" s="385"/>
      <c r="J22" s="384"/>
      <c r="K22" s="385"/>
      <c r="L22" s="384"/>
      <c r="M22" s="28"/>
    </row>
    <row r="23" spans="1:13" ht="46.5">
      <c r="B23" s="430">
        <v>200</v>
      </c>
      <c r="C23" s="116"/>
      <c r="D23" s="384">
        <v>46</v>
      </c>
      <c r="E23" s="385"/>
      <c r="F23" s="384"/>
      <c r="G23" s="385"/>
      <c r="H23" s="384"/>
      <c r="I23" s="385"/>
      <c r="J23" s="384"/>
      <c r="K23" s="385"/>
      <c r="L23" s="384"/>
      <c r="M23" s="28"/>
    </row>
    <row r="24" spans="1:13" ht="46.5">
      <c r="B24" s="430">
        <v>201</v>
      </c>
      <c r="C24" s="116"/>
      <c r="D24" s="384">
        <v>51</v>
      </c>
      <c r="E24" s="385"/>
      <c r="F24" s="384"/>
      <c r="G24" s="385"/>
      <c r="H24" s="384"/>
      <c r="I24" s="385"/>
      <c r="J24" s="384"/>
      <c r="K24" s="385"/>
      <c r="L24" s="384"/>
      <c r="M24" s="28"/>
    </row>
    <row r="25" spans="1:13" ht="46.5">
      <c r="B25" s="430">
        <v>308</v>
      </c>
      <c r="C25" s="116"/>
      <c r="D25" s="384">
        <v>0</v>
      </c>
      <c r="E25" s="385"/>
      <c r="F25" s="384"/>
      <c r="G25" s="385"/>
      <c r="H25" s="384"/>
      <c r="I25" s="385"/>
      <c r="J25" s="384"/>
      <c r="K25" s="385"/>
      <c r="L25" s="384"/>
      <c r="M25" s="28"/>
    </row>
    <row r="26" spans="1:13" ht="46.5">
      <c r="B26" s="431" t="s">
        <v>24</v>
      </c>
      <c r="C26" s="117"/>
      <c r="D26" s="384">
        <v>0</v>
      </c>
      <c r="E26" s="385"/>
      <c r="F26" s="384" t="str">
        <f>IF(F8=0," ","0")</f>
        <v xml:space="preserve"> </v>
      </c>
      <c r="G26" s="385"/>
      <c r="H26" s="384" t="str">
        <f>IF(H8=0," ","0")</f>
        <v xml:space="preserve"> </v>
      </c>
      <c r="I26" s="385"/>
      <c r="J26" s="384" t="str">
        <f>IF(J8=0," ","0")</f>
        <v xml:space="preserve"> </v>
      </c>
      <c r="K26" s="385"/>
      <c r="L26" s="384" t="str">
        <f>IF(L8=0," ","0")</f>
        <v xml:space="preserve"> </v>
      </c>
      <c r="M26" s="28"/>
    </row>
    <row r="27" spans="1:13" ht="47.25" thickBot="1">
      <c r="B27" s="432" t="s">
        <v>25</v>
      </c>
      <c r="C27" s="118"/>
      <c r="D27" s="384">
        <v>0</v>
      </c>
      <c r="E27" s="385"/>
      <c r="F27" s="384" t="str">
        <f>IF(F8=0," ","0")</f>
        <v xml:space="preserve"> </v>
      </c>
      <c r="G27" s="385"/>
      <c r="H27" s="384" t="str">
        <f>IF(H8=0," ","0")</f>
        <v xml:space="preserve"> </v>
      </c>
      <c r="I27" s="385"/>
      <c r="J27" s="384" t="str">
        <f>IF(J8=0," ","0")</f>
        <v xml:space="preserve"> </v>
      </c>
      <c r="K27" s="385"/>
      <c r="L27" s="384" t="str">
        <f>IF(L8=0," ","0")</f>
        <v xml:space="preserve"> </v>
      </c>
      <c r="M27" s="28"/>
    </row>
    <row r="28" spans="1:13" ht="48" thickTop="1" thickBot="1">
      <c r="B28" s="433" t="s">
        <v>923</v>
      </c>
      <c r="C28" s="119"/>
      <c r="D28" s="397">
        <f>SUM(D21:D27)</f>
        <v>170</v>
      </c>
      <c r="E28" s="398"/>
      <c r="F28" s="397">
        <f>SUM(F21:F27)</f>
        <v>0</v>
      </c>
      <c r="G28" s="398"/>
      <c r="H28" s="397">
        <f>SUM(H21:H27)</f>
        <v>0</v>
      </c>
      <c r="I28" s="398"/>
      <c r="J28" s="397">
        <f>SUM(J21:J27)</f>
        <v>0</v>
      </c>
      <c r="K28" s="399"/>
      <c r="L28" s="400">
        <f>SUM(L21:L27)</f>
        <v>0</v>
      </c>
      <c r="M28" s="28"/>
    </row>
    <row r="29" spans="1:13" ht="48" thickTop="1" thickBot="1">
      <c r="B29" s="433" t="s">
        <v>924</v>
      </c>
      <c r="C29" s="119"/>
      <c r="D29" s="397">
        <f>D28</f>
        <v>170</v>
      </c>
      <c r="E29" s="398"/>
      <c r="F29" s="397">
        <f>D29+F28</f>
        <v>170</v>
      </c>
      <c r="G29" s="398"/>
      <c r="H29" s="397">
        <f>F29+H28</f>
        <v>170</v>
      </c>
      <c r="I29" s="398"/>
      <c r="J29" s="397">
        <f>J28+H29</f>
        <v>170</v>
      </c>
      <c r="K29" s="399"/>
      <c r="L29" s="400">
        <f>L28+J29</f>
        <v>170</v>
      </c>
      <c r="M29" s="130"/>
    </row>
    <row r="30" spans="1:13" ht="48" thickTop="1" thickBot="1">
      <c r="B30" s="434" t="s">
        <v>925</v>
      </c>
      <c r="C30" s="120"/>
      <c r="D30" s="401"/>
      <c r="E30" s="402"/>
      <c r="F30" s="401"/>
      <c r="G30" s="398"/>
      <c r="H30" s="401"/>
      <c r="I30" s="402"/>
      <c r="J30" s="401"/>
      <c r="K30" s="403"/>
      <c r="L30" s="404"/>
      <c r="M30" s="28"/>
    </row>
    <row r="31" spans="1:13" ht="48" thickTop="1" thickBot="1">
      <c r="B31" s="434" t="s">
        <v>926</v>
      </c>
      <c r="C31" s="120"/>
      <c r="D31" s="401"/>
      <c r="E31" s="402"/>
      <c r="F31" s="401"/>
      <c r="G31" s="402"/>
      <c r="H31" s="401"/>
      <c r="I31" s="402"/>
      <c r="J31" s="401"/>
      <c r="K31" s="403"/>
      <c r="L31" s="404"/>
      <c r="M31" s="131" t="s">
        <v>679</v>
      </c>
    </row>
    <row r="32" spans="1:13" ht="15.75" thickTop="1">
      <c r="B32" s="48"/>
      <c r="J32" s="14"/>
      <c r="K32" s="2" t="s">
        <v>30</v>
      </c>
      <c r="M32" s="28" t="s">
        <v>486</v>
      </c>
    </row>
    <row r="33" spans="2:13">
      <c r="B33" s="48"/>
      <c r="J33" s="49" t="s">
        <v>31</v>
      </c>
      <c r="M33" s="28"/>
    </row>
    <row r="34" spans="2:13" ht="31.5">
      <c r="B34" s="417" t="s">
        <v>32</v>
      </c>
      <c r="C34" s="121"/>
      <c r="D34" t="s">
        <v>33</v>
      </c>
      <c r="M34" s="28"/>
    </row>
    <row r="35" spans="2:13" ht="36">
      <c r="B35" s="435" t="s">
        <v>34</v>
      </c>
      <c r="C35" s="122"/>
      <c r="D35" s="405" t="s">
        <v>55</v>
      </c>
      <c r="E35" s="406"/>
      <c r="F35" s="405"/>
      <c r="G35" s="406"/>
      <c r="H35" s="405"/>
      <c r="I35" s="406"/>
      <c r="J35" s="405"/>
      <c r="K35" s="406"/>
      <c r="L35" s="405"/>
      <c r="M35" s="28"/>
    </row>
    <row r="36" spans="2:13" ht="36">
      <c r="B36" s="435" t="s">
        <v>35</v>
      </c>
      <c r="C36" s="122"/>
      <c r="D36" s="442" t="s">
        <v>56</v>
      </c>
      <c r="E36" s="406"/>
      <c r="F36" s="405"/>
      <c r="G36" s="406"/>
      <c r="H36" s="405"/>
      <c r="I36" s="406"/>
      <c r="J36" s="405"/>
      <c r="K36" s="406"/>
      <c r="L36" s="405"/>
      <c r="M36" s="53"/>
    </row>
    <row r="37" spans="2:13" ht="36">
      <c r="B37" s="435" t="s">
        <v>36</v>
      </c>
      <c r="C37" s="122"/>
      <c r="D37" s="405" t="s">
        <v>60</v>
      </c>
      <c r="E37" s="406"/>
      <c r="F37" s="405"/>
      <c r="G37" s="406"/>
      <c r="H37" s="405"/>
      <c r="I37" s="406"/>
      <c r="J37" s="405"/>
      <c r="K37" s="406"/>
      <c r="L37" s="405"/>
      <c r="M37" s="53"/>
    </row>
    <row r="38" spans="2:13" ht="36">
      <c r="B38" s="435"/>
      <c r="C38" s="122"/>
      <c r="D38" s="405"/>
      <c r="E38" s="406"/>
      <c r="F38" s="407"/>
      <c r="G38" s="408"/>
      <c r="H38" s="405"/>
      <c r="I38" s="406"/>
      <c r="J38" s="405"/>
      <c r="K38" s="406"/>
      <c r="L38" s="405"/>
      <c r="M38" s="53"/>
    </row>
    <row r="39" spans="2:13" ht="36">
      <c r="B39" s="435" t="s">
        <v>37</v>
      </c>
      <c r="C39" s="122"/>
      <c r="D39" s="405" t="s">
        <v>772</v>
      </c>
      <c r="E39" s="406"/>
      <c r="F39" s="405"/>
      <c r="G39" s="406"/>
      <c r="H39" s="405"/>
      <c r="I39" s="406"/>
      <c r="J39" s="405"/>
      <c r="K39" s="406"/>
      <c r="L39" s="405"/>
      <c r="M39" s="53"/>
    </row>
    <row r="40" spans="2:13" ht="36">
      <c r="B40" s="435" t="s">
        <v>38</v>
      </c>
      <c r="C40" s="122"/>
      <c r="D40" s="405" t="s">
        <v>967</v>
      </c>
      <c r="E40" s="406"/>
      <c r="F40" s="405"/>
      <c r="G40" s="406"/>
      <c r="H40" s="405"/>
      <c r="I40" s="406"/>
      <c r="J40" s="405"/>
      <c r="K40" s="406"/>
      <c r="L40" s="405"/>
      <c r="M40" s="53"/>
    </row>
    <row r="41" spans="2:13" ht="36">
      <c r="B41" s="435" t="s">
        <v>39</v>
      </c>
      <c r="C41" s="122"/>
      <c r="D41" s="405" t="s">
        <v>486</v>
      </c>
      <c r="E41" s="406"/>
      <c r="F41" s="405"/>
      <c r="G41" s="406"/>
      <c r="H41" s="405"/>
      <c r="I41" s="406"/>
      <c r="J41" s="405"/>
      <c r="K41" s="406"/>
      <c r="L41" s="405"/>
      <c r="M41" s="53"/>
    </row>
    <row r="42" spans="2:13" ht="21">
      <c r="B42" s="436" t="s">
        <v>40</v>
      </c>
      <c r="C42" s="123"/>
      <c r="D42" s="34"/>
      <c r="E42" s="259"/>
      <c r="H42" s="34"/>
      <c r="I42" s="259"/>
      <c r="J42" s="34"/>
      <c r="K42" s="259"/>
      <c r="L42" s="34"/>
      <c r="M42" s="53"/>
    </row>
    <row r="43" spans="2:13">
      <c r="B43" s="48"/>
      <c r="D43" s="34"/>
      <c r="E43" s="259"/>
      <c r="F43" s="34"/>
      <c r="G43" s="259"/>
      <c r="H43" s="34"/>
      <c r="I43" s="259"/>
      <c r="J43" s="34"/>
      <c r="K43" s="259"/>
      <c r="L43" s="34"/>
      <c r="M43" s="53"/>
    </row>
    <row r="44" spans="2:13" ht="26.25">
      <c r="B44" s="419" t="s">
        <v>41</v>
      </c>
      <c r="C44" s="121"/>
      <c r="D44" s="55"/>
      <c r="E44" s="260"/>
      <c r="F44" s="34"/>
      <c r="G44" s="259"/>
      <c r="H44" s="34"/>
      <c r="I44" s="259"/>
      <c r="J44" s="428" t="s">
        <v>42</v>
      </c>
      <c r="K44" s="260"/>
      <c r="L44" s="34"/>
      <c r="M44" s="53"/>
    </row>
    <row r="45" spans="2:13" ht="28.5">
      <c r="B45" s="419" t="s">
        <v>43</v>
      </c>
      <c r="C45" s="124"/>
      <c r="D45" s="425"/>
      <c r="E45" s="426"/>
      <c r="F45" s="427" t="s">
        <v>44</v>
      </c>
      <c r="G45" s="259"/>
      <c r="H45" s="34">
        <f>M30*8</f>
        <v>0</v>
      </c>
      <c r="I45" s="259"/>
      <c r="J45" s="429" t="s">
        <v>45</v>
      </c>
      <c r="M45" s="53"/>
    </row>
    <row r="46" spans="2:13" ht="28.5">
      <c r="B46" s="419" t="s">
        <v>46</v>
      </c>
      <c r="C46" s="124"/>
      <c r="D46" s="425" t="s">
        <v>47</v>
      </c>
      <c r="E46" s="426"/>
      <c r="F46" s="427" t="s">
        <v>44</v>
      </c>
      <c r="G46" s="259"/>
      <c r="H46" s="34">
        <f>F47*8</f>
        <v>0</v>
      </c>
      <c r="I46" s="259"/>
      <c r="J46" s="429" t="s">
        <v>48</v>
      </c>
      <c r="M46" s="53"/>
    </row>
    <row r="47" spans="2:13" ht="26.25">
      <c r="B47" s="420" t="s">
        <v>49</v>
      </c>
      <c r="D47" s="34"/>
      <c r="E47" s="259"/>
      <c r="F47" s="58"/>
      <c r="G47" s="268"/>
      <c r="H47" s="34"/>
      <c r="I47" s="259"/>
      <c r="J47" s="34"/>
      <c r="K47" s="259"/>
      <c r="L47" s="34"/>
      <c r="M47" s="53"/>
    </row>
    <row r="48" spans="2:13" ht="26.25">
      <c r="B48" s="420"/>
      <c r="D48" s="55"/>
      <c r="E48" s="260"/>
      <c r="F48" s="34"/>
      <c r="G48" s="259"/>
      <c r="H48" s="34"/>
      <c r="I48" s="259"/>
      <c r="J48" s="34"/>
      <c r="K48" s="259"/>
      <c r="L48" s="34"/>
      <c r="M48" s="53"/>
    </row>
    <row r="49" spans="2:13" ht="27" thickBot="1">
      <c r="B49" s="421" t="s">
        <v>50</v>
      </c>
      <c r="C49" s="125"/>
      <c r="D49" s="60"/>
      <c r="E49" s="261"/>
      <c r="F49" s="34"/>
      <c r="G49" s="259"/>
      <c r="H49" s="60"/>
      <c r="I49" s="261"/>
      <c r="J49" s="60"/>
      <c r="K49" s="261"/>
      <c r="L49" s="60"/>
      <c r="M49" s="53"/>
    </row>
    <row r="50" spans="2:13" ht="47.25" thickBot="1">
      <c r="B50" s="422" t="s">
        <v>921</v>
      </c>
      <c r="C50" s="124"/>
      <c r="D50" s="409" t="s">
        <v>892</v>
      </c>
      <c r="E50" s="410"/>
      <c r="F50" s="409"/>
      <c r="G50" s="410"/>
      <c r="H50" s="409"/>
      <c r="I50" s="410"/>
      <c r="J50" s="409"/>
      <c r="K50" s="410"/>
      <c r="L50" s="409"/>
      <c r="M50" s="53"/>
    </row>
    <row r="51" spans="2:13" ht="47.25" thickBot="1">
      <c r="B51" s="422" t="s">
        <v>922</v>
      </c>
      <c r="C51" s="124"/>
      <c r="D51" s="409">
        <v>78</v>
      </c>
      <c r="E51" s="410"/>
      <c r="F51" s="409"/>
      <c r="G51" s="410"/>
      <c r="H51" s="409"/>
      <c r="I51" s="410"/>
      <c r="J51" s="409"/>
      <c r="K51" s="410"/>
      <c r="L51" s="409"/>
      <c r="M51" s="53"/>
    </row>
    <row r="52" spans="2:13" ht="26.25">
      <c r="B52" s="423" t="s">
        <v>53</v>
      </c>
      <c r="C52" s="126"/>
      <c r="D52" s="34"/>
      <c r="E52" s="259"/>
      <c r="J52" s="34"/>
      <c r="K52" s="259"/>
      <c r="L52" s="34"/>
      <c r="M52" s="53"/>
    </row>
    <row r="53" spans="2:13" ht="26.25">
      <c r="B53" s="420" t="s">
        <v>54</v>
      </c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26.25">
      <c r="B54" s="420"/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 ht="27" thickBot="1">
      <c r="B55" s="424"/>
      <c r="C55" s="68"/>
      <c r="D55" s="68"/>
      <c r="E55" s="264"/>
      <c r="F55" s="68"/>
      <c r="G55" s="264"/>
      <c r="H55" s="68"/>
      <c r="I55" s="264"/>
      <c r="J55" s="68"/>
      <c r="K55" s="264"/>
      <c r="L55" s="68"/>
      <c r="M55" s="98"/>
    </row>
    <row r="56" spans="2:13" ht="15.75" thickTop="1"/>
  </sheetData>
  <mergeCells count="2">
    <mergeCell ref="B1:M1"/>
    <mergeCell ref="H2:J2"/>
  </mergeCells>
  <dataValidations count="8">
    <dataValidation type="list" errorStyle="information" operator="equal" allowBlank="1" showErrorMessage="1" sqref="D35:L35" xr:uid="{00000000-0002-0000-1D00-000000000000}">
      <formula1>"Ted Dunn,Richard Gray,Billy Rueckert, Victor Varney"</formula1>
    </dataValidation>
    <dataValidation type="list" errorStyle="information" operator="equal" allowBlank="1" showErrorMessage="1" sqref="D39:L39" xr:uid="{00000000-0002-0000-1D00-000001000000}">
      <formula1>"Chris R Boli,Jay Horn, Nathan DeWitt"</formula1>
    </dataValidation>
    <dataValidation type="list" errorStyle="information" operator="equal" allowBlank="1" showErrorMessage="1" sqref="D40:L40" xr:uid="{00000000-0002-0000-1D00-000002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41:L41" xr:uid="{00000000-0002-0000-1D00-000003000000}">
      <formula1>"Dennis Winchell, Art Kotz, Harold BoettcherArt Kotz, Rob Grau,Joe Mills,John Morck,Brandt Wilkus,Chris Tilley,Charles Stirewalt,Victor Varney,Nick Conner,Richard Gray,John Tredway,Donald Marshall"</formula1>
    </dataValidation>
    <dataValidation errorStyle="information" allowBlank="1" showInputMessage="1" showErrorMessage="1" sqref="D42:E42" xr:uid="{00000000-0002-0000-1D00-000004000000}"/>
    <dataValidation type="list" errorStyle="information" operator="equal" allowBlank="1" showErrorMessage="1" sqref="D37:L37" xr:uid="{00000000-0002-0000-1D00-000005000000}">
      <formula1>"Donald Marshall,Charles Stirewalt,Chris Tilley,John Tredway,Victor Varney"</formula1>
    </dataValidation>
    <dataValidation type="list" errorStyle="information" operator="equal" allowBlank="1" showErrorMessage="1" sqref="E36:L36" xr:uid="{00000000-0002-0000-1D00-000006000000}">
      <formula1>"Harold Boettcher,Gene Ezzell,Rob Grau,Roger Koss,Gray Lackey,Michael S MacLean,Joe Mills,John F Morck,Ray Albers"</formula1>
    </dataValidation>
    <dataValidation type="list" errorStyle="warning" operator="equal" allowBlank="1" showErrorMessage="1" sqref="D8:L8" xr:uid="{00000000-0002-0000-1D00-000007000000}">
      <formula1>"17,,399,671,1686,1640"</formula1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23">
    <pageSetUpPr fitToPage="1"/>
  </sheetPr>
  <dimension ref="A1:Q56"/>
  <sheetViews>
    <sheetView workbookViewId="0"/>
  </sheetViews>
  <sheetFormatPr defaultRowHeight="15"/>
  <cols>
    <col min="1" max="1" width="3.28515625" customWidth="1"/>
    <col min="2" max="2" width="50.7109375" customWidth="1"/>
    <col min="3" max="3" width="2.28515625" customWidth="1"/>
    <col min="4" max="4" width="50.7109375" customWidth="1"/>
    <col min="5" max="5" width="2.140625" style="14" customWidth="1"/>
    <col min="6" max="6" width="50.7109375" customWidth="1"/>
    <col min="7" max="7" width="2.140625" style="14" customWidth="1"/>
    <col min="8" max="8" width="50.7109375" customWidth="1"/>
    <col min="9" max="9" width="1.7109375" style="14" customWidth="1"/>
    <col min="10" max="10" width="50.7109375" customWidth="1"/>
    <col min="11" max="11" width="2.140625" style="14" customWidth="1"/>
    <col min="12" max="12" width="50.7109375" customWidth="1"/>
    <col min="13" max="13" width="20.7109375" customWidth="1"/>
    <col min="14" max="14" width="1.5703125" customWidth="1"/>
    <col min="15" max="15" width="23.28515625" customWidth="1"/>
    <col min="16" max="1030" width="11.7109375" customWidth="1"/>
  </cols>
  <sheetData>
    <row r="1" spans="1:17" ht="55.9" customHeight="1" thickTop="1">
      <c r="B1" s="501" t="s">
        <v>3</v>
      </c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</row>
    <row r="2" spans="1:17" ht="49.9" customHeight="1">
      <c r="B2" s="411" t="s">
        <v>4</v>
      </c>
      <c r="C2" s="110"/>
      <c r="D2" s="239"/>
      <c r="E2" s="250"/>
      <c r="F2" s="6" t="s">
        <v>5</v>
      </c>
      <c r="G2" s="265"/>
      <c r="H2" s="502">
        <v>45091</v>
      </c>
      <c r="I2" s="502"/>
      <c r="J2" s="502"/>
      <c r="K2" s="271"/>
      <c r="L2" s="99" t="s">
        <v>7</v>
      </c>
      <c r="M2" s="8" t="s">
        <v>6</v>
      </c>
    </row>
    <row r="3" spans="1:17" ht="49.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438">
        <f>IF(H2="","",INDEX('2023_Trains'!B7:D59,MATCH(H2,'2023_Trains'!C7:C59,0),1))</f>
        <v>19</v>
      </c>
    </row>
    <row r="4" spans="1:17" ht="49.9" customHeight="1">
      <c r="B4" s="5"/>
      <c r="C4" s="110"/>
      <c r="D4" s="437"/>
      <c r="E4" s="251"/>
      <c r="F4" s="102"/>
      <c r="G4" s="266"/>
      <c r="H4" s="396">
        <f>IF(H2=0," ",VLOOKUP(H2,'2023_Trains'!C9:N62,11,))</f>
        <v>3451</v>
      </c>
      <c r="I4" s="270"/>
      <c r="J4" s="246"/>
      <c r="K4" s="273"/>
      <c r="L4" s="35"/>
      <c r="M4" s="108"/>
    </row>
    <row r="5" spans="1:17" ht="49.9" customHeight="1">
      <c r="B5" s="412" t="s">
        <v>917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49.9" customHeight="1">
      <c r="A6" s="14"/>
      <c r="B6" s="413" t="s">
        <v>918</v>
      </c>
      <c r="C6" s="112"/>
      <c r="D6" s="381" t="str">
        <f>IF($H$2=0," ",IF(VLOOKUP($H$2,'2023_Trains'!$C$7:$N$63,4)=0," ",VLOOKUP($H$2,'2023_Trains'!$C$7:$N$63,4,FALSE)))</f>
        <v>10:30 am</v>
      </c>
      <c r="E6" s="382"/>
      <c r="F6" s="381" t="str">
        <f>IF($H$2=0," ",IF(VLOOKUP($H$2,'2023_Trains'!$C$7:$N$63,5)=0," ",VLOOKUP($H$2,'2023_Trains'!$C$7:$N$63,5,FALSE)))</f>
        <v xml:space="preserve"> </v>
      </c>
      <c r="G6" s="382"/>
      <c r="H6" s="381" t="str">
        <f>IF($H$2=0," ",IF(VLOOKUP($H$2,'2023_Trains'!$C$7:$N$63,6)=0," ",VLOOKUP($H$2,'2023_Trains'!$C$7:$N$63,6,FALSE)))</f>
        <v xml:space="preserve"> </v>
      </c>
      <c r="I6" s="382"/>
      <c r="J6" s="381" t="str">
        <f>IF($H$2=0," ",IF(VLOOKUP($H$2,'2023_Trains'!$C$7:$N$63,7)=0," ",VLOOKUP($H$2,'2023_Trains'!$C$7:$N$63,7,FALSE)))</f>
        <v xml:space="preserve"> </v>
      </c>
      <c r="K6" s="382"/>
      <c r="L6" s="381" t="str">
        <f>IF($H$2=0," ",IF(VLOOKUP($H$2,'2023_Trains'!$C$7:$N$63,8)=0," ",VLOOKUP($H$2,'2023_Trains'!$C$7:$N$63,8,FALSE)))</f>
        <v xml:space="preserve"> </v>
      </c>
      <c r="M6" s="26"/>
      <c r="N6" s="14"/>
    </row>
    <row r="7" spans="1:17" ht="49.9" customHeight="1">
      <c r="A7" s="14"/>
      <c r="B7" s="18" t="s">
        <v>919</v>
      </c>
      <c r="C7" s="113"/>
      <c r="D7" s="383">
        <f>IF(D6=" "," ",VALUE(D6))</f>
        <v>0.4375</v>
      </c>
      <c r="E7" s="382"/>
      <c r="F7" s="383" t="str">
        <f>IF(F6=" "," ",VALUE(F6))</f>
        <v xml:space="preserve"> </v>
      </c>
      <c r="G7" s="382"/>
      <c r="H7" s="383" t="str">
        <f t="shared" ref="H7:L7" si="0">IF(H6=" "," ",VALUE(H6))</f>
        <v xml:space="preserve"> </v>
      </c>
      <c r="I7" s="382"/>
      <c r="J7" s="383" t="str">
        <f t="shared" si="0"/>
        <v xml:space="preserve"> </v>
      </c>
      <c r="K7" s="382"/>
      <c r="L7" s="383" t="str">
        <f t="shared" si="0"/>
        <v xml:space="preserve"> </v>
      </c>
      <c r="M7" s="330"/>
      <c r="N7" s="14"/>
      <c r="O7" s="282"/>
    </row>
    <row r="8" spans="1:17" ht="49.9" customHeight="1">
      <c r="B8" s="18" t="s">
        <v>920</v>
      </c>
      <c r="C8" s="113"/>
      <c r="D8" s="384">
        <v>399</v>
      </c>
      <c r="E8" s="385"/>
      <c r="F8" s="384"/>
      <c r="G8" s="385"/>
      <c r="H8" s="384"/>
      <c r="I8" s="385"/>
      <c r="J8" s="384"/>
      <c r="K8" s="385"/>
      <c r="L8" s="384"/>
      <c r="M8" s="20"/>
    </row>
    <row r="9" spans="1:17" ht="49.9" customHeight="1">
      <c r="B9" s="23"/>
      <c r="C9" s="114"/>
      <c r="D9" s="386"/>
      <c r="E9" s="387"/>
      <c r="F9" s="388"/>
      <c r="G9" s="387"/>
      <c r="H9" s="388"/>
      <c r="I9" s="387"/>
      <c r="J9" s="388"/>
      <c r="K9" s="387"/>
      <c r="L9" s="388"/>
      <c r="M9" s="20"/>
    </row>
    <row r="10" spans="1:17" ht="49.9" customHeight="1">
      <c r="B10" s="414" t="s">
        <v>12</v>
      </c>
      <c r="C10" s="132" t="s">
        <v>837</v>
      </c>
      <c r="D10" s="389">
        <f t="shared" ref="D10:F12" si="1">IF(C10=0," ",TIMEVALUE(LEFT(C10,2)&amp;":"&amp;MID(C10,3,2)&amp;":"&amp;RIGHT(C10,2)))</f>
        <v>0.43925925925925924</v>
      </c>
      <c r="E10" s="390"/>
      <c r="F10" s="389" t="str">
        <f t="shared" si="1"/>
        <v xml:space="preserve"> </v>
      </c>
      <c r="G10" s="390"/>
      <c r="H10" s="389" t="str">
        <f t="shared" ref="H10" si="2">IF(G10=0," ",TIMEVALUE(LEFT(G10,2)&amp;":"&amp;MID(G10,3,2)&amp;":"&amp;RIGHT(G10,2)))</f>
        <v xml:space="preserve"> </v>
      </c>
      <c r="I10" s="390"/>
      <c r="J10" s="389" t="str">
        <f t="shared" ref="J10" si="3">IF(I10=0," ",TIMEVALUE(LEFT(I10,2)&amp;":"&amp;MID(I10,3,2)&amp;":"&amp;RIGHT(I10,2)))</f>
        <v xml:space="preserve"> </v>
      </c>
      <c r="K10" s="390"/>
      <c r="L10" s="389" t="str">
        <f t="shared" ref="L10" si="4">IF(K10=0," ",TIMEVALUE(LEFT(K10,2)&amp;":"&amp;MID(K10,3,2)&amp;":"&amp;RIGHT(K10,2)))</f>
        <v xml:space="preserve"> </v>
      </c>
      <c r="M10" s="337"/>
    </row>
    <row r="11" spans="1:17" ht="49.9" customHeight="1">
      <c r="B11" s="415" t="s">
        <v>13</v>
      </c>
      <c r="C11" s="248"/>
      <c r="D11" s="439" t="str">
        <f>IF(C12=0," ",$L$2)</f>
        <v>R</v>
      </c>
      <c r="E11" s="439"/>
      <c r="F11" s="439" t="str">
        <f t="shared" ref="F11" si="5">IF(E12=0," ",$L$2)</f>
        <v xml:space="preserve"> </v>
      </c>
      <c r="G11" s="439"/>
      <c r="H11" s="439" t="str">
        <f t="shared" ref="H11" si="6">IF(G12=0," ",$L$2)</f>
        <v xml:space="preserve"> </v>
      </c>
      <c r="I11" s="439"/>
      <c r="J11" s="439" t="str">
        <f t="shared" ref="J11" si="7">IF(I12=0," ",$L$2)</f>
        <v xml:space="preserve"> </v>
      </c>
      <c r="K11" s="439"/>
      <c r="L11" s="439" t="str">
        <f t="shared" ref="L11" si="8">IF(K12=0," ",$L$2)</f>
        <v xml:space="preserve"> </v>
      </c>
      <c r="M11" s="337"/>
      <c r="O11" s="245"/>
    </row>
    <row r="12" spans="1:17" ht="49.9" customHeight="1">
      <c r="B12" s="414" t="s">
        <v>14</v>
      </c>
      <c r="C12" s="132" t="s">
        <v>712</v>
      </c>
      <c r="D12" s="389">
        <f t="shared" si="1"/>
        <v>0.44843749999999999</v>
      </c>
      <c r="E12" s="390"/>
      <c r="F12" s="389" t="str">
        <f t="shared" ref="F12" si="9">IF(E12=0," ",TIMEVALUE(LEFT(E12,2)&amp;":"&amp;MID(E12,3,2)&amp;":"&amp;RIGHT(E12,2)))</f>
        <v xml:space="preserve"> </v>
      </c>
      <c r="G12" s="390"/>
      <c r="H12" s="389" t="str">
        <f t="shared" ref="H12" si="10">IF(G12=0," ",TIMEVALUE(LEFT(G12,2)&amp;":"&amp;MID(G12,3,2)&amp;":"&amp;RIGHT(G12,2)))</f>
        <v xml:space="preserve"> </v>
      </c>
      <c r="I12" s="390"/>
      <c r="J12" s="389" t="str">
        <f t="shared" ref="J12" si="11">IF(I12=0," ",TIMEVALUE(LEFT(I12,2)&amp;":"&amp;MID(I12,3,2)&amp;":"&amp;RIGHT(I12,2)))</f>
        <v xml:space="preserve"> </v>
      </c>
      <c r="K12" s="390"/>
      <c r="L12" s="389" t="str">
        <f t="shared" ref="L12" si="12">IF(K12=0," ",TIMEVALUE(LEFT(K12,2)&amp;":"&amp;MID(K12,3,2)&amp;":"&amp;RIGHT(K12,2)))</f>
        <v xml:space="preserve"> </v>
      </c>
      <c r="M12" s="337"/>
      <c r="O12" s="301"/>
    </row>
    <row r="13" spans="1:17" ht="49.9" customHeight="1">
      <c r="B13" s="414" t="s">
        <v>16</v>
      </c>
      <c r="C13" s="132" t="s">
        <v>831</v>
      </c>
      <c r="D13" s="389">
        <f>IF(C13=0," ",TIMEVALUE(LEFT(C13,2)&amp;":"&amp;MID(C13,3,2)&amp;":"&amp;RIGHT(C13,2)))</f>
        <v>0.45479166666666665</v>
      </c>
      <c r="E13" s="393"/>
      <c r="F13" s="389" t="str">
        <f>IF(E13=0," ",TIMEVALUE(LEFT(E13,2)&amp;":"&amp;MID(E13,3,2)&amp;":"&amp;RIGHT(E13,2)))</f>
        <v xml:space="preserve"> </v>
      </c>
      <c r="G13" s="393"/>
      <c r="H13" s="389" t="str">
        <f>IF(G13=0," ",TIMEVALUE(LEFT(G13,2)&amp;":"&amp;MID(G13,3,2)&amp;":"&amp;RIGHT(G13,2)))</f>
        <v xml:space="preserve"> </v>
      </c>
      <c r="I13" s="393"/>
      <c r="J13" s="389" t="str">
        <f>IF(I13=0," ",TIMEVALUE(LEFT(I13,2)&amp;":"&amp;MID(I13,3,2)&amp;":"&amp;RIGHT(I13,2)))</f>
        <v xml:space="preserve"> </v>
      </c>
      <c r="K13" s="393"/>
      <c r="L13" s="389" t="str">
        <f>IF(K13=0," ",TIMEVALUE(LEFT(K13,2)&amp;":"&amp;MID(K13,3,2)&amp;":"&amp;RIGHT(K13,2)))</f>
        <v xml:space="preserve"> </v>
      </c>
      <c r="M13" s="337" t="s">
        <v>15</v>
      </c>
    </row>
    <row r="14" spans="1:17" ht="49.9" customHeight="1">
      <c r="B14" s="414" t="s">
        <v>17</v>
      </c>
      <c r="C14" s="132" t="s">
        <v>964</v>
      </c>
      <c r="D14" s="389">
        <f t="shared" ref="D14:D17" si="13">IF(C14=0," ",TIMEVALUE(LEFT(C14,2)&amp;":"&amp;MID(C14,3,2)&amp;":"&amp;RIGHT(C14,2)))</f>
        <v>0.46892361111111108</v>
      </c>
      <c r="E14" s="390"/>
      <c r="F14" s="389" t="str">
        <f t="shared" ref="F14:F17" si="14">IF(E14=0," ",TIMEVALUE(LEFT(E14,2)&amp;":"&amp;MID(E14,3,2)&amp;":"&amp;RIGHT(E14,2)))</f>
        <v xml:space="preserve"> </v>
      </c>
      <c r="G14" s="390"/>
      <c r="H14" s="389" t="str">
        <f t="shared" ref="H14:H17" si="15">IF(G14=0," ",TIMEVALUE(LEFT(G14,2)&amp;":"&amp;MID(G14,3,2)&amp;":"&amp;RIGHT(G14,2)))</f>
        <v xml:space="preserve"> </v>
      </c>
      <c r="I14" s="390"/>
      <c r="J14" s="389" t="str">
        <f t="shared" ref="J14:J17" si="16">IF(I14=0," ",TIMEVALUE(LEFT(I14,2)&amp;":"&amp;MID(I14,3,2)&amp;":"&amp;RIGHT(I14,2)))</f>
        <v xml:space="preserve"> </v>
      </c>
      <c r="K14" s="390"/>
      <c r="L14" s="389" t="str">
        <f t="shared" ref="L14:L17" si="17">IF(K14=0," ",TIMEVALUE(LEFT(K14,2)&amp;":"&amp;MID(K14,3,2)&amp;":"&amp;RIGHT(K14,2)))</f>
        <v xml:space="preserve"> </v>
      </c>
      <c r="M14" s="337"/>
      <c r="Q14" s="247"/>
    </row>
    <row r="15" spans="1:17" ht="49.9" customHeight="1">
      <c r="B15" s="414" t="s">
        <v>18</v>
      </c>
      <c r="C15" s="132" t="s">
        <v>769</v>
      </c>
      <c r="D15" s="389">
        <f t="shared" si="13"/>
        <v>0.47598379629629628</v>
      </c>
      <c r="E15" s="390"/>
      <c r="F15" s="389" t="str">
        <f t="shared" si="14"/>
        <v xml:space="preserve"> </v>
      </c>
      <c r="G15" s="390"/>
      <c r="H15" s="389" t="str">
        <f t="shared" si="15"/>
        <v xml:space="preserve"> </v>
      </c>
      <c r="I15" s="390"/>
      <c r="J15" s="389" t="str">
        <f t="shared" si="16"/>
        <v xml:space="preserve"> </v>
      </c>
      <c r="K15" s="390"/>
      <c r="L15" s="389" t="str">
        <f t="shared" si="17"/>
        <v xml:space="preserve"> </v>
      </c>
      <c r="M15" s="337"/>
    </row>
    <row r="16" spans="1:17" ht="49.9" customHeight="1">
      <c r="B16" s="415" t="s">
        <v>13</v>
      </c>
      <c r="C16" s="133"/>
      <c r="D16" s="439" t="str">
        <f>IF(C17=0," ",$L$2)</f>
        <v>R</v>
      </c>
      <c r="E16" s="439"/>
      <c r="F16" s="439" t="str">
        <f t="shared" ref="F16" si="18">IF(E17=0," ",$L$2)</f>
        <v xml:space="preserve"> </v>
      </c>
      <c r="G16" s="439"/>
      <c r="H16" s="439" t="str">
        <f t="shared" ref="H16" si="19">IF(G17=0," ",$L$2)</f>
        <v xml:space="preserve"> </v>
      </c>
      <c r="I16" s="439"/>
      <c r="J16" s="439" t="str">
        <f t="shared" ref="J16" si="20">IF(I17=0," ",$L$2)</f>
        <v xml:space="preserve"> </v>
      </c>
      <c r="K16" s="439"/>
      <c r="L16" s="439" t="str">
        <f t="shared" ref="L16" si="21">IF(K17=0," ",$L$2)</f>
        <v xml:space="preserve"> </v>
      </c>
      <c r="M16" s="337"/>
    </row>
    <row r="17" spans="1:13" ht="49.9" customHeight="1">
      <c r="B17" s="414" t="s">
        <v>19</v>
      </c>
      <c r="C17" s="132" t="s">
        <v>965</v>
      </c>
      <c r="D17" s="389">
        <f t="shared" si="13"/>
        <v>0.48445601851851849</v>
      </c>
      <c r="E17" s="390"/>
      <c r="F17" s="389" t="str">
        <f t="shared" si="14"/>
        <v xml:space="preserve"> </v>
      </c>
      <c r="G17" s="390"/>
      <c r="H17" s="389" t="str">
        <f t="shared" si="15"/>
        <v xml:space="preserve"> </v>
      </c>
      <c r="I17" s="390"/>
      <c r="J17" s="389" t="str">
        <f t="shared" si="16"/>
        <v xml:space="preserve"> </v>
      </c>
      <c r="K17" s="390"/>
      <c r="L17" s="389" t="str">
        <f t="shared" si="17"/>
        <v xml:space="preserve"> </v>
      </c>
      <c r="M17" s="337"/>
    </row>
    <row r="18" spans="1:13" ht="49.9" customHeight="1">
      <c r="B18" s="341"/>
      <c r="C18" s="277"/>
      <c r="D18" s="394"/>
      <c r="E18" s="395"/>
      <c r="F18" s="394"/>
      <c r="G18" s="395"/>
      <c r="H18" s="394"/>
      <c r="I18" s="395"/>
      <c r="J18" s="394"/>
      <c r="K18" s="395"/>
      <c r="L18" s="394"/>
      <c r="M18" s="342"/>
    </row>
    <row r="19" spans="1:13" ht="49.9" customHeight="1">
      <c r="B19" s="29" t="s">
        <v>21</v>
      </c>
      <c r="C19" s="115"/>
      <c r="D19" s="386"/>
      <c r="E19" s="392"/>
      <c r="F19" s="386"/>
      <c r="G19" s="392"/>
      <c r="H19" s="386"/>
      <c r="I19" s="392"/>
      <c r="J19" s="386"/>
      <c r="K19" s="392"/>
      <c r="L19" s="396"/>
      <c r="M19" s="28"/>
    </row>
    <row r="20" spans="1:13" ht="49.9" customHeight="1">
      <c r="A20" t="s">
        <v>911</v>
      </c>
      <c r="B20" s="29"/>
      <c r="C20" s="115"/>
      <c r="D20" s="386"/>
      <c r="E20" s="392"/>
      <c r="F20" s="386"/>
      <c r="G20" s="392"/>
      <c r="H20" s="386"/>
      <c r="I20" s="392"/>
      <c r="J20" s="386"/>
      <c r="K20" s="392"/>
      <c r="L20" s="396"/>
      <c r="M20" s="28"/>
    </row>
    <row r="21" spans="1:13" ht="49.9" customHeight="1">
      <c r="B21" s="430">
        <v>100</v>
      </c>
      <c r="C21" s="116"/>
      <c r="D21" s="384">
        <v>38</v>
      </c>
      <c r="E21" s="384"/>
      <c r="F21" s="384"/>
      <c r="G21" s="384"/>
      <c r="H21" s="384"/>
      <c r="I21" s="384"/>
      <c r="J21" s="384"/>
      <c r="K21" s="384"/>
      <c r="L21" s="384"/>
      <c r="M21" s="28"/>
    </row>
    <row r="22" spans="1:13" ht="49.9" customHeight="1">
      <c r="B22" s="430">
        <v>101</v>
      </c>
      <c r="C22" s="116"/>
      <c r="D22" s="384">
        <v>51</v>
      </c>
      <c r="E22" s="385"/>
      <c r="F22" s="384"/>
      <c r="G22" s="385"/>
      <c r="H22" s="384"/>
      <c r="I22" s="385"/>
      <c r="J22" s="384"/>
      <c r="K22" s="385"/>
      <c r="L22" s="384"/>
      <c r="M22" s="28"/>
    </row>
    <row r="23" spans="1:13" ht="49.9" customHeight="1">
      <c r="B23" s="430">
        <v>200</v>
      </c>
      <c r="C23" s="116"/>
      <c r="D23" s="384">
        <v>26</v>
      </c>
      <c r="E23" s="385"/>
      <c r="F23" s="384"/>
      <c r="G23" s="385"/>
      <c r="H23" s="384"/>
      <c r="I23" s="385"/>
      <c r="J23" s="384"/>
      <c r="K23" s="385"/>
      <c r="L23" s="384"/>
      <c r="M23" s="28"/>
    </row>
    <row r="24" spans="1:13" ht="49.9" customHeight="1">
      <c r="B24" s="430">
        <v>201</v>
      </c>
      <c r="C24" s="116"/>
      <c r="D24" s="384">
        <v>40</v>
      </c>
      <c r="E24" s="385"/>
      <c r="F24" s="384"/>
      <c r="G24" s="385"/>
      <c r="H24" s="384"/>
      <c r="I24" s="385"/>
      <c r="J24" s="384"/>
      <c r="K24" s="385"/>
      <c r="L24" s="384"/>
      <c r="M24" s="28"/>
    </row>
    <row r="25" spans="1:13" ht="49.9" customHeight="1">
      <c r="B25" s="430">
        <v>308</v>
      </c>
      <c r="C25" s="116"/>
      <c r="D25" s="384">
        <v>5</v>
      </c>
      <c r="E25" s="385"/>
      <c r="F25" s="384"/>
      <c r="G25" s="385"/>
      <c r="H25" s="384"/>
      <c r="I25" s="385"/>
      <c r="J25" s="384"/>
      <c r="K25" s="385"/>
      <c r="L25" s="384"/>
      <c r="M25" s="28"/>
    </row>
    <row r="26" spans="1:13" ht="49.9" customHeight="1">
      <c r="B26" s="431" t="s">
        <v>24</v>
      </c>
      <c r="C26" s="117"/>
      <c r="D26" s="384">
        <v>0</v>
      </c>
      <c r="E26" s="385"/>
      <c r="F26" s="384" t="str">
        <f>IF(F8=0," ","0")</f>
        <v xml:space="preserve"> </v>
      </c>
      <c r="G26" s="385"/>
      <c r="H26" s="384" t="str">
        <f>IF(H8=0," ","0")</f>
        <v xml:space="preserve"> </v>
      </c>
      <c r="I26" s="385"/>
      <c r="J26" s="384" t="str">
        <f>IF(J8=0," ","0")</f>
        <v xml:space="preserve"> </v>
      </c>
      <c r="K26" s="385"/>
      <c r="L26" s="384" t="str">
        <f>IF(L8=0," ","0")</f>
        <v xml:space="preserve"> </v>
      </c>
      <c r="M26" s="28"/>
    </row>
    <row r="27" spans="1:13" ht="49.9" customHeight="1" thickBot="1">
      <c r="B27" s="432" t="s">
        <v>25</v>
      </c>
      <c r="C27" s="118"/>
      <c r="D27" s="384">
        <v>0</v>
      </c>
      <c r="E27" s="385"/>
      <c r="F27" s="384" t="str">
        <f>IF(F8=0," ","0")</f>
        <v xml:space="preserve"> </v>
      </c>
      <c r="G27" s="385"/>
      <c r="H27" s="384" t="str">
        <f>IF(H8=0," ","0")</f>
        <v xml:space="preserve"> </v>
      </c>
      <c r="I27" s="385"/>
      <c r="J27" s="384" t="str">
        <f>IF(J8=0," ","0")</f>
        <v xml:space="preserve"> </v>
      </c>
      <c r="K27" s="385"/>
      <c r="L27" s="384" t="str">
        <f>IF(L8=0," ","0")</f>
        <v xml:space="preserve"> </v>
      </c>
      <c r="M27" s="28"/>
    </row>
    <row r="28" spans="1:13" ht="49.9" customHeight="1" thickTop="1" thickBot="1">
      <c r="B28" s="433" t="s">
        <v>923</v>
      </c>
      <c r="C28" s="119"/>
      <c r="D28" s="397">
        <f>SUM(D21:D27)</f>
        <v>160</v>
      </c>
      <c r="E28" s="398"/>
      <c r="F28" s="397">
        <f>SUM(F21:F27)</f>
        <v>0</v>
      </c>
      <c r="G28" s="398"/>
      <c r="H28" s="397">
        <f>SUM(H21:H27)</f>
        <v>0</v>
      </c>
      <c r="I28" s="398"/>
      <c r="J28" s="397">
        <f>SUM(J21:J27)</f>
        <v>0</v>
      </c>
      <c r="K28" s="399"/>
      <c r="L28" s="400">
        <f>SUM(L21:L27)</f>
        <v>0</v>
      </c>
      <c r="M28" s="28"/>
    </row>
    <row r="29" spans="1:13" ht="49.9" customHeight="1" thickTop="1" thickBot="1">
      <c r="B29" s="433" t="s">
        <v>924</v>
      </c>
      <c r="C29" s="119"/>
      <c r="D29" s="397">
        <f>D28</f>
        <v>160</v>
      </c>
      <c r="E29" s="398"/>
      <c r="F29" s="397">
        <f>D29+F28</f>
        <v>160</v>
      </c>
      <c r="G29" s="398"/>
      <c r="H29" s="397">
        <f>F29+H28</f>
        <v>160</v>
      </c>
      <c r="I29" s="398"/>
      <c r="J29" s="397">
        <f>J28+H29</f>
        <v>160</v>
      </c>
      <c r="K29" s="399"/>
      <c r="L29" s="400">
        <f>L28+J29</f>
        <v>160</v>
      </c>
      <c r="M29" s="130"/>
    </row>
    <row r="30" spans="1:13" ht="49.9" customHeight="1" thickTop="1" thickBot="1">
      <c r="B30" s="434" t="s">
        <v>925</v>
      </c>
      <c r="C30" s="120"/>
      <c r="D30" s="401"/>
      <c r="E30" s="402"/>
      <c r="F30" s="401"/>
      <c r="G30" s="398"/>
      <c r="H30" s="401"/>
      <c r="I30" s="402"/>
      <c r="J30" s="401"/>
      <c r="K30" s="403"/>
      <c r="L30" s="404"/>
      <c r="M30" s="28"/>
    </row>
    <row r="31" spans="1:13" ht="49.9" customHeight="1" thickTop="1" thickBot="1">
      <c r="B31" s="434" t="s">
        <v>926</v>
      </c>
      <c r="C31" s="120"/>
      <c r="D31" s="401"/>
      <c r="E31" s="402"/>
      <c r="F31" s="401"/>
      <c r="G31" s="402"/>
      <c r="H31" s="401"/>
      <c r="I31" s="402"/>
      <c r="J31" s="401"/>
      <c r="K31" s="403"/>
      <c r="L31" s="404"/>
      <c r="M31" s="131" t="s">
        <v>679</v>
      </c>
    </row>
    <row r="32" spans="1:13" ht="49.9" customHeight="1" thickTop="1">
      <c r="B32" s="48"/>
      <c r="J32" s="14"/>
      <c r="K32" s="2" t="s">
        <v>30</v>
      </c>
      <c r="M32" s="28" t="s">
        <v>486</v>
      </c>
    </row>
    <row r="33" spans="2:13" ht="49.9" customHeight="1">
      <c r="B33" s="48"/>
      <c r="J33" s="49" t="s">
        <v>31</v>
      </c>
      <c r="M33" s="28"/>
    </row>
    <row r="34" spans="2:13" ht="49.9" customHeight="1">
      <c r="B34" s="417" t="s">
        <v>32</v>
      </c>
      <c r="C34" s="121"/>
      <c r="D34" t="s">
        <v>33</v>
      </c>
      <c r="M34" s="28"/>
    </row>
    <row r="35" spans="2:13" ht="49.9" customHeight="1">
      <c r="B35" s="435" t="s">
        <v>34</v>
      </c>
      <c r="C35" s="122"/>
      <c r="D35" s="405" t="s">
        <v>68</v>
      </c>
      <c r="E35" s="406"/>
      <c r="F35" s="405"/>
      <c r="G35" s="406"/>
      <c r="H35" s="405"/>
      <c r="I35" s="406"/>
      <c r="J35" s="405"/>
      <c r="K35" s="406"/>
      <c r="L35" s="405"/>
      <c r="M35" s="28"/>
    </row>
    <row r="36" spans="2:13" ht="49.9" customHeight="1">
      <c r="B36" s="435" t="s">
        <v>35</v>
      </c>
      <c r="C36" s="122"/>
      <c r="D36" s="405" t="s">
        <v>57</v>
      </c>
      <c r="E36" s="406"/>
      <c r="F36" s="405"/>
      <c r="G36" s="406"/>
      <c r="H36" s="405"/>
      <c r="I36" s="406"/>
      <c r="J36" s="405"/>
      <c r="K36" s="406"/>
      <c r="L36" s="405"/>
      <c r="M36" s="53"/>
    </row>
    <row r="37" spans="2:13" ht="49.9" customHeight="1">
      <c r="B37" s="435" t="s">
        <v>36</v>
      </c>
      <c r="C37" s="122"/>
      <c r="D37" s="405" t="s">
        <v>60</v>
      </c>
      <c r="E37" s="406"/>
      <c r="F37" s="405"/>
      <c r="G37" s="406"/>
      <c r="H37" s="405"/>
      <c r="I37" s="406"/>
      <c r="J37" s="405"/>
      <c r="K37" s="406"/>
      <c r="L37" s="405"/>
      <c r="M37" s="53"/>
    </row>
    <row r="38" spans="2:13" ht="49.9" customHeight="1">
      <c r="B38" s="435"/>
      <c r="C38" s="122"/>
      <c r="D38" s="405"/>
      <c r="E38" s="406"/>
      <c r="F38" s="407"/>
      <c r="G38" s="408"/>
      <c r="H38" s="405"/>
      <c r="I38" s="406"/>
      <c r="J38" s="405"/>
      <c r="K38" s="406"/>
      <c r="L38" s="405"/>
      <c r="M38" s="53"/>
    </row>
    <row r="39" spans="2:13" ht="49.9" customHeight="1">
      <c r="B39" s="435" t="s">
        <v>37</v>
      </c>
      <c r="C39" s="122"/>
      <c r="D39" s="405" t="s">
        <v>69</v>
      </c>
      <c r="E39" s="406"/>
      <c r="F39" s="405"/>
      <c r="G39" s="406"/>
      <c r="H39" s="405"/>
      <c r="I39" s="406"/>
      <c r="J39" s="405"/>
      <c r="K39" s="406"/>
      <c r="L39" s="405"/>
      <c r="M39" s="53"/>
    </row>
    <row r="40" spans="2:13" ht="49.9" customHeight="1">
      <c r="B40" s="435" t="s">
        <v>38</v>
      </c>
      <c r="C40" s="122"/>
      <c r="D40" s="405" t="s">
        <v>56</v>
      </c>
      <c r="E40" s="406"/>
      <c r="F40" s="405"/>
      <c r="G40" s="406"/>
      <c r="H40" s="405"/>
      <c r="I40" s="406"/>
      <c r="J40" s="405"/>
      <c r="K40" s="406"/>
      <c r="L40" s="405"/>
      <c r="M40" s="53"/>
    </row>
    <row r="41" spans="2:13" ht="49.9" customHeight="1">
      <c r="B41" s="435" t="s">
        <v>39</v>
      </c>
      <c r="C41" s="122"/>
      <c r="D41" s="405" t="s">
        <v>486</v>
      </c>
      <c r="E41" s="406"/>
      <c r="F41" s="405"/>
      <c r="G41" s="406"/>
      <c r="H41" s="405"/>
      <c r="I41" s="406"/>
      <c r="J41" s="405"/>
      <c r="K41" s="406"/>
      <c r="L41" s="405"/>
      <c r="M41" s="53"/>
    </row>
    <row r="42" spans="2:13" ht="49.9" customHeight="1">
      <c r="B42" s="436" t="s">
        <v>40</v>
      </c>
      <c r="C42" s="123"/>
      <c r="D42" s="34"/>
      <c r="E42" s="259"/>
      <c r="H42" s="34"/>
      <c r="I42" s="259"/>
      <c r="J42" s="34"/>
      <c r="K42" s="259"/>
      <c r="L42" s="34"/>
      <c r="M42" s="53"/>
    </row>
    <row r="43" spans="2:13" ht="49.9" customHeight="1">
      <c r="B43" s="48"/>
      <c r="D43" s="34"/>
      <c r="E43" s="259"/>
      <c r="F43" s="34"/>
      <c r="G43" s="259"/>
      <c r="H43" s="34"/>
      <c r="I43" s="259"/>
      <c r="J43" s="34"/>
      <c r="K43" s="259"/>
      <c r="L43" s="34"/>
      <c r="M43" s="53"/>
    </row>
    <row r="44" spans="2:13" ht="49.9" customHeight="1">
      <c r="B44" s="419" t="s">
        <v>41</v>
      </c>
      <c r="C44" s="121"/>
      <c r="D44" s="55"/>
      <c r="E44" s="260"/>
      <c r="F44" s="34"/>
      <c r="G44" s="259"/>
      <c r="H44" s="34"/>
      <c r="I44" s="259"/>
      <c r="J44" s="428" t="s">
        <v>42</v>
      </c>
      <c r="K44" s="260"/>
      <c r="L44" s="34"/>
      <c r="M44" s="53"/>
    </row>
    <row r="45" spans="2:13" ht="49.9" customHeight="1">
      <c r="B45" s="419" t="s">
        <v>43</v>
      </c>
      <c r="C45" s="124"/>
      <c r="D45" s="425"/>
      <c r="E45" s="426"/>
      <c r="F45" s="427" t="s">
        <v>44</v>
      </c>
      <c r="G45" s="259"/>
      <c r="H45" s="34">
        <f>M30*8</f>
        <v>0</v>
      </c>
      <c r="I45" s="259"/>
      <c r="J45" s="429" t="s">
        <v>45</v>
      </c>
      <c r="M45" s="53"/>
    </row>
    <row r="46" spans="2:13" ht="49.9" customHeight="1">
      <c r="B46" s="419" t="s">
        <v>46</v>
      </c>
      <c r="C46" s="124"/>
      <c r="D46" s="425" t="s">
        <v>47</v>
      </c>
      <c r="E46" s="426"/>
      <c r="F46" s="427" t="s">
        <v>44</v>
      </c>
      <c r="G46" s="259"/>
      <c r="H46" s="34">
        <f>F47*8</f>
        <v>0</v>
      </c>
      <c r="I46" s="259"/>
      <c r="J46" s="429" t="s">
        <v>48</v>
      </c>
      <c r="M46" s="53"/>
    </row>
    <row r="47" spans="2:13" ht="49.9" customHeight="1">
      <c r="B47" s="420" t="s">
        <v>49</v>
      </c>
      <c r="D47" s="34"/>
      <c r="E47" s="259"/>
      <c r="F47" s="58"/>
      <c r="G47" s="268"/>
      <c r="H47" s="34"/>
      <c r="I47" s="259"/>
      <c r="J47" s="34"/>
      <c r="K47" s="259"/>
      <c r="L47" s="34"/>
      <c r="M47" s="53"/>
    </row>
    <row r="48" spans="2:13" ht="49.9" customHeight="1">
      <c r="B48" s="420"/>
      <c r="D48" s="55"/>
      <c r="E48" s="260"/>
      <c r="F48" s="34"/>
      <c r="G48" s="259"/>
      <c r="H48" s="34"/>
      <c r="I48" s="259"/>
      <c r="J48" s="34"/>
      <c r="K48" s="259"/>
      <c r="L48" s="34"/>
      <c r="M48" s="53"/>
    </row>
    <row r="49" spans="2:13" ht="49.9" customHeight="1" thickBot="1">
      <c r="B49" s="421" t="s">
        <v>50</v>
      </c>
      <c r="C49" s="125"/>
      <c r="D49" s="60"/>
      <c r="E49" s="261"/>
      <c r="F49" s="34"/>
      <c r="G49" s="259"/>
      <c r="H49" s="60"/>
      <c r="I49" s="261"/>
      <c r="J49" s="60"/>
      <c r="K49" s="261"/>
      <c r="L49" s="60"/>
      <c r="M49" s="53"/>
    </row>
    <row r="50" spans="2:13" ht="49.9" customHeight="1" thickBot="1">
      <c r="B50" s="422" t="s">
        <v>921</v>
      </c>
      <c r="C50" s="124"/>
      <c r="D50" s="409" t="s">
        <v>869</v>
      </c>
      <c r="E50" s="410"/>
      <c r="F50" s="409"/>
      <c r="G50" s="410"/>
      <c r="H50" s="409"/>
      <c r="I50" s="410"/>
      <c r="J50" s="409"/>
      <c r="K50" s="410"/>
      <c r="L50" s="409"/>
      <c r="M50" s="53"/>
    </row>
    <row r="51" spans="2:13" ht="49.9" customHeight="1" thickBot="1">
      <c r="B51" s="422" t="s">
        <v>922</v>
      </c>
      <c r="C51" s="124"/>
      <c r="D51" s="409">
        <v>76</v>
      </c>
      <c r="E51" s="410"/>
      <c r="F51" s="409"/>
      <c r="G51" s="410"/>
      <c r="H51" s="409"/>
      <c r="I51" s="410"/>
      <c r="J51" s="409"/>
      <c r="K51" s="410"/>
      <c r="L51" s="409"/>
      <c r="M51" s="53"/>
    </row>
    <row r="52" spans="2:13" ht="49.9" customHeight="1">
      <c r="B52" s="423" t="s">
        <v>53</v>
      </c>
      <c r="C52" s="126"/>
      <c r="D52" s="34"/>
      <c r="E52" s="259"/>
      <c r="J52" s="34"/>
      <c r="K52" s="259"/>
      <c r="L52" s="34"/>
      <c r="M52" s="53"/>
    </row>
    <row r="53" spans="2:13" ht="49.9" customHeight="1">
      <c r="B53" s="420" t="s">
        <v>54</v>
      </c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49.9" customHeight="1">
      <c r="B54" s="420"/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 ht="49.9" customHeight="1" thickBot="1">
      <c r="B55" s="424"/>
      <c r="C55" s="68"/>
      <c r="D55" s="68"/>
      <c r="E55" s="264"/>
      <c r="F55" s="68"/>
      <c r="G55" s="264"/>
      <c r="H55" s="68"/>
      <c r="I55" s="264"/>
      <c r="J55" s="68"/>
      <c r="K55" s="264"/>
      <c r="L55" s="68"/>
      <c r="M55" s="98"/>
    </row>
    <row r="56" spans="2:13" ht="15.75" thickTop="1"/>
  </sheetData>
  <mergeCells count="2">
    <mergeCell ref="B1:M1"/>
    <mergeCell ref="H2:J2"/>
  </mergeCells>
  <dataValidations count="8">
    <dataValidation type="list" errorStyle="information" operator="equal" allowBlank="1" showErrorMessage="1" sqref="D35:L35" xr:uid="{00000000-0002-0000-1E00-000000000000}">
      <formula1>"Ted Dunn,Richard Gray,Billy Rueckert, Victor Varney"</formula1>
    </dataValidation>
    <dataValidation type="list" errorStyle="information" operator="equal" allowBlank="1" showErrorMessage="1" sqref="D39:L39" xr:uid="{00000000-0002-0000-1E00-000001000000}">
      <formula1>"Chris R Boli,Jay Horn, Nathan DeWitt"</formula1>
    </dataValidation>
    <dataValidation type="list" errorStyle="information" operator="equal" allowBlank="1" showErrorMessage="1" sqref="D40:L40" xr:uid="{00000000-0002-0000-1E00-000002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41:L41" xr:uid="{00000000-0002-0000-1E00-000003000000}">
      <formula1>"Dennis Winchell, Art Kotz, Harold BoettcherArt Kotz, Rob Grau,Joe Mills,John Morck,Brandt Wilkus,Chris Tilley,Charles Stirewalt,Victor Varney,Nick Conner,Richard Gray,John Tredway,Donald Marshall"</formula1>
    </dataValidation>
    <dataValidation errorStyle="information" allowBlank="1" showInputMessage="1" showErrorMessage="1" sqref="D42:E42" xr:uid="{00000000-0002-0000-1E00-000004000000}"/>
    <dataValidation type="list" errorStyle="information" operator="equal" allowBlank="1" showErrorMessage="1" sqref="D37:L37" xr:uid="{00000000-0002-0000-1E00-000005000000}">
      <formula1>"Donald Marshall,Charles Stirewalt,Chris Tilley,John Tredway,Victor Varney"</formula1>
    </dataValidation>
    <dataValidation type="list" errorStyle="information" operator="equal" allowBlank="1" showErrorMessage="1" sqref="D36:L36" xr:uid="{00000000-0002-0000-1E00-000006000000}">
      <formula1>"Harold Boettcher,Gene Ezzell,Rob Grau,Roger Koss,Gray Lackey,Michael S MacLean,Joe Mills,John F Morck,Ray Albers"</formula1>
    </dataValidation>
    <dataValidation type="list" errorStyle="warning" operator="equal" allowBlank="1" showErrorMessage="1" sqref="D8:L8" xr:uid="{00000000-0002-0000-1E00-000007000000}">
      <formula1>"17,,399,671,1686,1640"</formula1>
    </dataValidation>
  </dataValidations>
  <pageMargins left="0.7" right="0.7" top="0.75" bottom="0.75" header="0.3" footer="0.3"/>
  <pageSetup scale="24" fitToWidth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Check Names" prompt="_x000a__x000a_" xr:uid="{72B5102D-2C66-48E0-81FA-A825D0395C84}">
          <x14:formula1>
            <xm:f>DATA_Lists!$X$4:$X$219</xm:f>
          </x14:formula1>
          <xm:sqref>M32</xm:sqref>
        </x14:dataValidation>
      </x14:dataValidations>
    </ext>
  </extLst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24"/>
  <dimension ref="A1:Q56"/>
  <sheetViews>
    <sheetView workbookViewId="0"/>
  </sheetViews>
  <sheetFormatPr defaultRowHeight="15"/>
  <cols>
    <col min="1" max="1" width="3.28515625" customWidth="1"/>
    <col min="2" max="2" width="50.7109375" customWidth="1"/>
    <col min="3" max="3" width="2.28515625" customWidth="1"/>
    <col min="4" max="4" width="50.7109375" customWidth="1"/>
    <col min="5" max="5" width="2.140625" style="14" customWidth="1"/>
    <col min="6" max="6" width="50.7109375" customWidth="1"/>
    <col min="7" max="7" width="2.140625" style="14" customWidth="1"/>
    <col min="8" max="8" width="50.7109375" customWidth="1"/>
    <col min="9" max="9" width="1.7109375" style="14" customWidth="1"/>
    <col min="10" max="10" width="50.7109375" customWidth="1"/>
    <col min="11" max="11" width="2.140625" style="14" customWidth="1"/>
    <col min="12" max="12" width="50.7109375" customWidth="1"/>
    <col min="13" max="13" width="20.7109375" customWidth="1"/>
    <col min="14" max="14" width="1.5703125" customWidth="1"/>
    <col min="15" max="15" width="23.28515625" customWidth="1"/>
    <col min="16" max="1030" width="11.7109375" customWidth="1"/>
  </cols>
  <sheetData>
    <row r="1" spans="1:17" ht="55.9" customHeight="1" thickTop="1">
      <c r="B1" s="501" t="s">
        <v>3</v>
      </c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</row>
    <row r="2" spans="1:17" ht="49.9" customHeight="1">
      <c r="B2" s="411" t="s">
        <v>4</v>
      </c>
      <c r="C2" s="110"/>
      <c r="D2" s="239"/>
      <c r="E2" s="250"/>
      <c r="F2" s="6" t="s">
        <v>5</v>
      </c>
      <c r="G2" s="265"/>
      <c r="H2" s="502">
        <v>45088</v>
      </c>
      <c r="I2" s="502"/>
      <c r="J2" s="502"/>
      <c r="K2" s="271"/>
      <c r="L2" s="99" t="s">
        <v>7</v>
      </c>
      <c r="M2" s="8" t="s">
        <v>6</v>
      </c>
    </row>
    <row r="3" spans="1:17" ht="49.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438">
        <f>IF(H2="","",INDEX('2023_Trains'!B7:D59,MATCH(H2,'2023_Trains'!C7:C59,0),1))</f>
        <v>18</v>
      </c>
    </row>
    <row r="4" spans="1:17" ht="49.9" customHeight="1">
      <c r="B4" s="5"/>
      <c r="C4" s="110"/>
      <c r="D4" s="437"/>
      <c r="E4" s="251"/>
      <c r="F4" s="102"/>
      <c r="G4" s="266"/>
      <c r="H4" s="396">
        <f>IF(H2=0," ",VLOOKUP(H2,'2023_Trains'!C9:N62,11,))</f>
        <v>3291</v>
      </c>
      <c r="I4" s="270"/>
      <c r="J4" s="246"/>
      <c r="K4" s="273"/>
      <c r="L4" s="35"/>
      <c r="M4" s="108"/>
    </row>
    <row r="5" spans="1:17" ht="49.9" customHeight="1">
      <c r="B5" s="412" t="s">
        <v>917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49.9" customHeight="1">
      <c r="A6" s="14"/>
      <c r="B6" s="413" t="s">
        <v>918</v>
      </c>
      <c r="C6" s="112"/>
      <c r="D6" s="381" t="str">
        <f>IF($H$2=0," ",IF(VLOOKUP($H$2,'2023_Trains'!$C$7:$N$63,4)=0," ",VLOOKUP($H$2,'2023_Trains'!$C$7:$N$63,4,FALSE)))</f>
        <v>1:00 pm</v>
      </c>
      <c r="E6" s="382"/>
      <c r="F6" s="381" t="str">
        <f>IF($H$2=0," ",IF(VLOOKUP($H$2,'2023_Trains'!$C$7:$N$63,5)=0," ",VLOOKUP($H$2,'2023_Trains'!$C$7:$N$63,5,FALSE)))</f>
        <v>2:30 pm</v>
      </c>
      <c r="G6" s="382"/>
      <c r="H6" s="381" t="str">
        <f>IF($H$2=0," ",IF(VLOOKUP($H$2,'2023_Trains'!$C$7:$N$63,6)=0," ",VLOOKUP($H$2,'2023_Trains'!$C$7:$N$63,6,FALSE)))</f>
        <v>4:00 pm</v>
      </c>
      <c r="I6" s="382"/>
      <c r="J6" s="381" t="str">
        <f>IF($H$2=0," ",IF(VLOOKUP($H$2,'2023_Trains'!$C$7:$N$63,7)=0," ",VLOOKUP($H$2,'2023_Trains'!$C$7:$N$63,7,FALSE)))</f>
        <v xml:space="preserve"> </v>
      </c>
      <c r="K6" s="382"/>
      <c r="L6" s="381" t="str">
        <f>IF($H$2=0," ",IF(VLOOKUP($H$2,'2023_Trains'!$C$7:$N$63,8)=0," ",VLOOKUP($H$2,'2023_Trains'!$C$7:$N$63,8,FALSE)))</f>
        <v xml:space="preserve"> </v>
      </c>
      <c r="M6" s="26"/>
      <c r="N6" s="14"/>
    </row>
    <row r="7" spans="1:17" ht="49.9" customHeight="1">
      <c r="A7" s="14"/>
      <c r="B7" s="18" t="s">
        <v>919</v>
      </c>
      <c r="C7" s="113"/>
      <c r="D7" s="383">
        <f>IF(D6=" "," ",VALUE(D6))</f>
        <v>0.54166666666666663</v>
      </c>
      <c r="E7" s="382"/>
      <c r="F7" s="383">
        <f>IF(F6=" "," ",VALUE(F6))</f>
        <v>0.60416666666666663</v>
      </c>
      <c r="G7" s="382"/>
      <c r="H7" s="383">
        <f t="shared" ref="H7:L7" si="0">IF(H6=" "," ",VALUE(H6))</f>
        <v>0.66666666666666663</v>
      </c>
      <c r="I7" s="382"/>
      <c r="J7" s="383" t="str">
        <f t="shared" si="0"/>
        <v xml:space="preserve"> </v>
      </c>
      <c r="K7" s="382"/>
      <c r="L7" s="383" t="str">
        <f t="shared" si="0"/>
        <v xml:space="preserve"> </v>
      </c>
      <c r="M7" s="330"/>
      <c r="N7" s="14"/>
      <c r="O7" s="282"/>
    </row>
    <row r="8" spans="1:17" ht="49.9" customHeight="1">
      <c r="B8" s="18" t="s">
        <v>920</v>
      </c>
      <c r="C8" s="113"/>
      <c r="D8" s="384">
        <v>671</v>
      </c>
      <c r="E8" s="385"/>
      <c r="F8" s="384">
        <v>399</v>
      </c>
      <c r="G8" s="385"/>
      <c r="H8" s="384">
        <v>671</v>
      </c>
      <c r="I8" s="385"/>
      <c r="J8" s="384"/>
      <c r="K8" s="385"/>
      <c r="L8" s="384"/>
      <c r="M8" s="20"/>
    </row>
    <row r="9" spans="1:17" ht="49.9" customHeight="1">
      <c r="B9" s="23"/>
      <c r="C9" s="114"/>
      <c r="D9" s="386"/>
      <c r="E9" s="387"/>
      <c r="F9" s="388"/>
      <c r="G9" s="387"/>
      <c r="H9" s="388"/>
      <c r="I9" s="387"/>
      <c r="J9" s="388"/>
      <c r="K9" s="387"/>
      <c r="L9" s="388"/>
      <c r="M9" s="20"/>
    </row>
    <row r="10" spans="1:17" ht="49.9" customHeight="1">
      <c r="B10" s="414" t="s">
        <v>12</v>
      </c>
      <c r="C10" s="132" t="s">
        <v>820</v>
      </c>
      <c r="D10" s="389">
        <f t="shared" ref="D10:F12" si="1">IF(C10=0," ",TIMEVALUE(LEFT(C10,2)&amp;":"&amp;MID(C10,3,2)&amp;":"&amp;RIGHT(C10,2)))</f>
        <v>0.54519675925925926</v>
      </c>
      <c r="E10" s="390" t="s">
        <v>956</v>
      </c>
      <c r="F10" s="389">
        <f t="shared" si="1"/>
        <v>0.60592592592592587</v>
      </c>
      <c r="G10" s="390" t="s">
        <v>959</v>
      </c>
      <c r="H10" s="389">
        <f t="shared" ref="H10" si="2">IF(G10=0," ",TIMEVALUE(LEFT(G10,2)&amp;":"&amp;MID(G10,3,2)&amp;":"&amp;RIGHT(G10,2)))</f>
        <v>0.6680787037037037</v>
      </c>
      <c r="I10" s="390"/>
      <c r="J10" s="389" t="str">
        <f t="shared" ref="J10" si="3">IF(I10=0," ",TIMEVALUE(LEFT(I10,2)&amp;":"&amp;MID(I10,3,2)&amp;":"&amp;RIGHT(I10,2)))</f>
        <v xml:space="preserve"> </v>
      </c>
      <c r="K10" s="390"/>
      <c r="L10" s="389" t="str">
        <f t="shared" ref="L10" si="4">IF(K10=0," ",TIMEVALUE(LEFT(K10,2)&amp;":"&amp;MID(K10,3,2)&amp;":"&amp;RIGHT(K10,2)))</f>
        <v xml:space="preserve"> </v>
      </c>
      <c r="M10" s="337"/>
    </row>
    <row r="11" spans="1:17" ht="49.9" customHeight="1">
      <c r="B11" s="415" t="s">
        <v>13</v>
      </c>
      <c r="C11" s="248"/>
      <c r="D11" s="439" t="str">
        <f>IF(C12=0," ",$L$2)</f>
        <v>R</v>
      </c>
      <c r="E11" s="439"/>
      <c r="F11" s="439" t="str">
        <f t="shared" ref="F11" si="5">IF(E12=0," ",$L$2)</f>
        <v>R</v>
      </c>
      <c r="G11" s="439"/>
      <c r="H11" s="439" t="str">
        <f t="shared" ref="H11" si="6">IF(G12=0," ",$L$2)</f>
        <v>R</v>
      </c>
      <c r="I11" s="439"/>
      <c r="J11" s="439" t="str">
        <f t="shared" ref="J11" si="7">IF(I12=0," ",$L$2)</f>
        <v xml:space="preserve"> </v>
      </c>
      <c r="K11" s="439"/>
      <c r="L11" s="439" t="str">
        <f t="shared" ref="L11" si="8">IF(K12=0," ",$L$2)</f>
        <v xml:space="preserve"> </v>
      </c>
      <c r="M11" s="337"/>
      <c r="O11" s="245"/>
    </row>
    <row r="12" spans="1:17" ht="49.9" customHeight="1">
      <c r="B12" s="414" t="s">
        <v>14</v>
      </c>
      <c r="C12" s="132" t="s">
        <v>951</v>
      </c>
      <c r="D12" s="389">
        <f t="shared" si="1"/>
        <v>0.55155092592592592</v>
      </c>
      <c r="E12" s="390" t="s">
        <v>842</v>
      </c>
      <c r="F12" s="389">
        <f t="shared" ref="F12" si="9">IF(E12=0," ",TIMEVALUE(LEFT(E12,2)&amp;":"&amp;MID(E12,3,2)&amp;":"&amp;RIGHT(E12,2)))</f>
        <v>0.61439814814814808</v>
      </c>
      <c r="G12" s="390" t="s">
        <v>907</v>
      </c>
      <c r="H12" s="389">
        <f t="shared" ref="H12" si="10">IF(G12=0," ",TIMEVALUE(LEFT(G12,2)&amp;":"&amp;MID(G12,3,2)&amp;":"&amp;RIGHT(G12,2)))</f>
        <v>0.67513888888888884</v>
      </c>
      <c r="I12" s="390"/>
      <c r="J12" s="389" t="str">
        <f t="shared" ref="J12" si="11">IF(I12=0," ",TIMEVALUE(LEFT(I12,2)&amp;":"&amp;MID(I12,3,2)&amp;":"&amp;RIGHT(I12,2)))</f>
        <v xml:space="preserve"> </v>
      </c>
      <c r="K12" s="390"/>
      <c r="L12" s="389" t="str">
        <f t="shared" ref="L12" si="12">IF(K12=0," ",TIMEVALUE(LEFT(K12,2)&amp;":"&amp;MID(K12,3,2)&amp;":"&amp;RIGHT(K12,2)))</f>
        <v xml:space="preserve"> </v>
      </c>
      <c r="M12" s="337"/>
      <c r="O12" s="301"/>
    </row>
    <row r="13" spans="1:17" ht="49.9" customHeight="1">
      <c r="B13" s="414" t="s">
        <v>16</v>
      </c>
      <c r="C13" s="132" t="s">
        <v>952</v>
      </c>
      <c r="D13" s="389">
        <f>IF(C13=0," ",TIMEVALUE(LEFT(C13,2)&amp;":"&amp;MID(C13,3,2)&amp;":"&amp;RIGHT(C13,2)))</f>
        <v>0.5564930555555555</v>
      </c>
      <c r="E13" s="393" t="s">
        <v>903</v>
      </c>
      <c r="F13" s="389">
        <f>IF(E13=0," ",TIMEVALUE(LEFT(E13,2)&amp;":"&amp;MID(E13,3,2)&amp;":"&amp;RIGHT(E13,2)))</f>
        <v>0.62075231481481474</v>
      </c>
      <c r="G13" s="393" t="s">
        <v>960</v>
      </c>
      <c r="H13" s="389">
        <f>IF(G13=0," ",TIMEVALUE(LEFT(G13,2)&amp;":"&amp;MID(G13,3,2)&amp;":"&amp;RIGHT(G13,2)))</f>
        <v>0.68008101851851854</v>
      </c>
      <c r="I13" s="393"/>
      <c r="J13" s="389" t="str">
        <f>IF(I13=0," ",TIMEVALUE(LEFT(I13,2)&amp;":"&amp;MID(I13,3,2)&amp;":"&amp;RIGHT(I13,2)))</f>
        <v xml:space="preserve"> </v>
      </c>
      <c r="K13" s="393"/>
      <c r="L13" s="389" t="str">
        <f>IF(K13=0," ",TIMEVALUE(LEFT(K13,2)&amp;":"&amp;MID(K13,3,2)&amp;":"&amp;RIGHT(K13,2)))</f>
        <v xml:space="preserve"> </v>
      </c>
      <c r="M13" s="337" t="s">
        <v>15</v>
      </c>
    </row>
    <row r="14" spans="1:17" ht="49.9" customHeight="1">
      <c r="B14" s="414" t="s">
        <v>17</v>
      </c>
      <c r="C14" s="132" t="s">
        <v>953</v>
      </c>
      <c r="D14" s="389">
        <f t="shared" ref="D14:D17" si="13">IF(C14=0," ",TIMEVALUE(LEFT(C14,2)&amp;":"&amp;MID(C14,3,2)&amp;":"&amp;RIGHT(C14,2)))</f>
        <v>0.56920138888888883</v>
      </c>
      <c r="E14" s="390" t="s">
        <v>844</v>
      </c>
      <c r="F14" s="389">
        <f t="shared" ref="F14:F17" si="14">IF(E14=0," ",TIMEVALUE(LEFT(E14,2)&amp;":"&amp;MID(E14,3,2)&amp;":"&amp;RIGHT(E14,2)))</f>
        <v>0.6341782407407407</v>
      </c>
      <c r="G14" s="390" t="s">
        <v>961</v>
      </c>
      <c r="H14" s="389">
        <f t="shared" ref="H14:H17" si="15">IF(G14=0," ",TIMEVALUE(LEFT(G14,2)&amp;":"&amp;MID(G14,3,2)&amp;":"&amp;RIGHT(G14,2)))</f>
        <v>0.69420138888888883</v>
      </c>
      <c r="I14" s="390"/>
      <c r="J14" s="389" t="str">
        <f t="shared" ref="J14:J17" si="16">IF(I14=0," ",TIMEVALUE(LEFT(I14,2)&amp;":"&amp;MID(I14,3,2)&amp;":"&amp;RIGHT(I14,2)))</f>
        <v xml:space="preserve"> </v>
      </c>
      <c r="K14" s="390"/>
      <c r="L14" s="389" t="str">
        <f t="shared" ref="L14:L17" si="17">IF(K14=0," ",TIMEVALUE(LEFT(K14,2)&amp;":"&amp;MID(K14,3,2)&amp;":"&amp;RIGHT(K14,2)))</f>
        <v xml:space="preserve"> </v>
      </c>
      <c r="M14" s="337"/>
      <c r="Q14" s="247"/>
    </row>
    <row r="15" spans="1:17" ht="49.9" customHeight="1">
      <c r="B15" s="414" t="s">
        <v>18</v>
      </c>
      <c r="C15" s="132" t="s">
        <v>954</v>
      </c>
      <c r="D15" s="389">
        <f t="shared" si="13"/>
        <v>0.57414351851851853</v>
      </c>
      <c r="E15" s="390" t="s">
        <v>957</v>
      </c>
      <c r="F15" s="389">
        <f t="shared" si="14"/>
        <v>0.64053240740740736</v>
      </c>
      <c r="G15" s="390" t="s">
        <v>962</v>
      </c>
      <c r="H15" s="389">
        <f t="shared" si="15"/>
        <v>0.69984953703703701</v>
      </c>
      <c r="I15" s="390"/>
      <c r="J15" s="389" t="str">
        <f t="shared" si="16"/>
        <v xml:space="preserve"> </v>
      </c>
      <c r="K15" s="390"/>
      <c r="L15" s="389" t="str">
        <f t="shared" si="17"/>
        <v xml:space="preserve"> </v>
      </c>
      <c r="M15" s="337"/>
    </row>
    <row r="16" spans="1:17" ht="49.9" customHeight="1">
      <c r="B16" s="415" t="s">
        <v>13</v>
      </c>
      <c r="C16" s="133"/>
      <c r="D16" s="439" t="str">
        <f>IF(C17=0," ",$L$2)</f>
        <v>R</v>
      </c>
      <c r="E16" s="439"/>
      <c r="F16" s="439" t="str">
        <f t="shared" ref="F16" si="18">IF(E17=0," ",$L$2)</f>
        <v>R</v>
      </c>
      <c r="G16" s="439"/>
      <c r="H16" s="439" t="str">
        <f t="shared" ref="H16" si="19">IF(G17=0," ",$L$2)</f>
        <v>R</v>
      </c>
      <c r="I16" s="439"/>
      <c r="J16" s="439" t="str">
        <f t="shared" ref="J16" si="20">IF(I17=0," ",$L$2)</f>
        <v xml:space="preserve"> </v>
      </c>
      <c r="K16" s="439"/>
      <c r="L16" s="439" t="str">
        <f t="shared" ref="L16" si="21">IF(K17=0," ",$L$2)</f>
        <v xml:space="preserve"> </v>
      </c>
      <c r="M16" s="337"/>
    </row>
    <row r="17" spans="1:13" ht="49.9" customHeight="1">
      <c r="B17" s="414" t="s">
        <v>19</v>
      </c>
      <c r="C17" s="132" t="s">
        <v>955</v>
      </c>
      <c r="D17" s="389">
        <f t="shared" si="13"/>
        <v>0.57979166666666659</v>
      </c>
      <c r="E17" s="390" t="s">
        <v>958</v>
      </c>
      <c r="F17" s="389">
        <f t="shared" si="14"/>
        <v>0.64900462962962957</v>
      </c>
      <c r="G17" s="390" t="s">
        <v>963</v>
      </c>
      <c r="H17" s="389">
        <f t="shared" si="15"/>
        <v>0.70690972222222215</v>
      </c>
      <c r="I17" s="390"/>
      <c r="J17" s="389" t="str">
        <f t="shared" si="16"/>
        <v xml:space="preserve"> </v>
      </c>
      <c r="K17" s="390"/>
      <c r="L17" s="389" t="str">
        <f t="shared" si="17"/>
        <v xml:space="preserve"> </v>
      </c>
      <c r="M17" s="337"/>
    </row>
    <row r="18" spans="1:13" ht="49.9" customHeight="1">
      <c r="B18" s="341"/>
      <c r="C18" s="277"/>
      <c r="D18" s="394"/>
      <c r="E18" s="395"/>
      <c r="F18" s="394"/>
      <c r="G18" s="395"/>
      <c r="H18" s="394"/>
      <c r="I18" s="395"/>
      <c r="J18" s="394"/>
      <c r="K18" s="395"/>
      <c r="L18" s="394"/>
      <c r="M18" s="342"/>
    </row>
    <row r="19" spans="1:13" ht="49.9" customHeight="1">
      <c r="B19" s="29" t="s">
        <v>21</v>
      </c>
      <c r="C19" s="115"/>
      <c r="D19" s="386"/>
      <c r="E19" s="392"/>
      <c r="F19" s="386"/>
      <c r="G19" s="392"/>
      <c r="H19" s="386"/>
      <c r="I19" s="392"/>
      <c r="J19" s="386"/>
      <c r="K19" s="392"/>
      <c r="L19" s="396"/>
      <c r="M19" s="28"/>
    </row>
    <row r="20" spans="1:13" ht="49.9" customHeight="1">
      <c r="A20" t="s">
        <v>911</v>
      </c>
      <c r="B20" s="29"/>
      <c r="C20" s="115"/>
      <c r="D20" s="386"/>
      <c r="E20" s="392"/>
      <c r="F20" s="386"/>
      <c r="G20" s="392"/>
      <c r="H20" s="386"/>
      <c r="I20" s="392"/>
      <c r="J20" s="386"/>
      <c r="K20" s="392"/>
      <c r="L20" s="396"/>
      <c r="M20" s="28"/>
    </row>
    <row r="21" spans="1:13" ht="49.9" customHeight="1">
      <c r="B21" s="430">
        <v>100</v>
      </c>
      <c r="C21" s="116"/>
      <c r="D21" s="384">
        <v>17</v>
      </c>
      <c r="E21" s="384"/>
      <c r="F21" s="384">
        <v>6</v>
      </c>
      <c r="G21" s="384"/>
      <c r="H21" s="384">
        <v>32</v>
      </c>
      <c r="I21" s="384"/>
      <c r="J21" s="384"/>
      <c r="K21" s="384"/>
      <c r="L21" s="384"/>
      <c r="M21" s="28"/>
    </row>
    <row r="22" spans="1:13" ht="49.9" customHeight="1">
      <c r="B22" s="430">
        <v>101</v>
      </c>
      <c r="C22" s="116"/>
      <c r="D22" s="384">
        <v>24</v>
      </c>
      <c r="E22" s="385"/>
      <c r="F22" s="384">
        <v>26</v>
      </c>
      <c r="G22" s="385"/>
      <c r="H22" s="384">
        <v>23</v>
      </c>
      <c r="I22" s="385"/>
      <c r="J22" s="384"/>
      <c r="K22" s="385"/>
      <c r="L22" s="384"/>
      <c r="M22" s="28"/>
    </row>
    <row r="23" spans="1:13" ht="49.9" customHeight="1">
      <c r="B23" s="430">
        <v>200</v>
      </c>
      <c r="C23" s="116"/>
      <c r="D23" s="384">
        <v>29</v>
      </c>
      <c r="E23" s="385"/>
      <c r="F23" s="384">
        <v>37</v>
      </c>
      <c r="G23" s="385"/>
      <c r="H23" s="384">
        <v>7</v>
      </c>
      <c r="I23" s="385"/>
      <c r="J23" s="384"/>
      <c r="K23" s="385"/>
      <c r="L23" s="384"/>
      <c r="M23" s="28"/>
    </row>
    <row r="24" spans="1:13" ht="49.9" customHeight="1">
      <c r="B24" s="430">
        <v>201</v>
      </c>
      <c r="C24" s="116"/>
      <c r="D24" s="384">
        <v>0</v>
      </c>
      <c r="E24" s="385"/>
      <c r="F24" s="384">
        <v>6</v>
      </c>
      <c r="G24" s="385"/>
      <c r="H24" s="384">
        <v>2</v>
      </c>
      <c r="I24" s="385"/>
      <c r="J24" s="384"/>
      <c r="K24" s="385"/>
      <c r="L24" s="384"/>
      <c r="M24" s="28"/>
    </row>
    <row r="25" spans="1:13" ht="49.9" customHeight="1">
      <c r="B25" s="430">
        <v>308</v>
      </c>
      <c r="C25" s="116"/>
      <c r="D25" s="384">
        <v>9</v>
      </c>
      <c r="E25" s="385"/>
      <c r="F25" s="384">
        <v>9</v>
      </c>
      <c r="G25" s="385"/>
      <c r="H25" s="384">
        <v>6</v>
      </c>
      <c r="I25" s="385"/>
      <c r="J25" s="384"/>
      <c r="K25" s="385"/>
      <c r="L25" s="384"/>
      <c r="M25" s="28"/>
    </row>
    <row r="26" spans="1:13" ht="49.9" customHeight="1">
      <c r="B26" s="431" t="s">
        <v>24</v>
      </c>
      <c r="C26" s="117"/>
      <c r="D26" s="384">
        <v>0</v>
      </c>
      <c r="E26" s="385"/>
      <c r="F26" s="384" t="str">
        <f>IF(F8=0," ","0")</f>
        <v>0</v>
      </c>
      <c r="G26" s="385"/>
      <c r="H26" s="384" t="str">
        <f>IF(H8=0," ","0")</f>
        <v>0</v>
      </c>
      <c r="I26" s="385"/>
      <c r="J26" s="384" t="str">
        <f>IF(J8=0," ","0")</f>
        <v xml:space="preserve"> </v>
      </c>
      <c r="K26" s="385"/>
      <c r="L26" s="384" t="str">
        <f>IF(L8=0," ","0")</f>
        <v xml:space="preserve"> </v>
      </c>
      <c r="M26" s="28"/>
    </row>
    <row r="27" spans="1:13" ht="49.9" customHeight="1" thickBot="1">
      <c r="B27" s="432" t="s">
        <v>25</v>
      </c>
      <c r="C27" s="118"/>
      <c r="D27" s="384">
        <v>0</v>
      </c>
      <c r="E27" s="385"/>
      <c r="F27" s="384" t="str">
        <f>IF(F8=0," ","0")</f>
        <v>0</v>
      </c>
      <c r="G27" s="385"/>
      <c r="H27" s="384" t="str">
        <f>IF(H8=0," ","0")</f>
        <v>0</v>
      </c>
      <c r="I27" s="385"/>
      <c r="J27" s="384" t="str">
        <f>IF(J8=0," ","0")</f>
        <v xml:space="preserve"> </v>
      </c>
      <c r="K27" s="385"/>
      <c r="L27" s="384" t="str">
        <f>IF(L8=0," ","0")</f>
        <v xml:space="preserve"> </v>
      </c>
      <c r="M27" s="28"/>
    </row>
    <row r="28" spans="1:13" ht="49.9" customHeight="1" thickTop="1" thickBot="1">
      <c r="B28" s="433" t="s">
        <v>923</v>
      </c>
      <c r="C28" s="119"/>
      <c r="D28" s="397">
        <f>SUM(D21:D27)</f>
        <v>79</v>
      </c>
      <c r="E28" s="398"/>
      <c r="F28" s="397">
        <f>SUM(F21:F27)</f>
        <v>84</v>
      </c>
      <c r="G28" s="398"/>
      <c r="H28" s="397">
        <f>SUM(H21:H27)</f>
        <v>70</v>
      </c>
      <c r="I28" s="398"/>
      <c r="J28" s="397">
        <f>SUM(J21:J27)</f>
        <v>0</v>
      </c>
      <c r="K28" s="399"/>
      <c r="L28" s="400">
        <f>SUM(L21:L27)</f>
        <v>0</v>
      </c>
      <c r="M28" s="28"/>
    </row>
    <row r="29" spans="1:13" ht="49.9" customHeight="1" thickTop="1" thickBot="1">
      <c r="B29" s="433" t="s">
        <v>924</v>
      </c>
      <c r="C29" s="119"/>
      <c r="D29" s="397">
        <f>D28</f>
        <v>79</v>
      </c>
      <c r="E29" s="398"/>
      <c r="F29" s="397">
        <f>D29+F28</f>
        <v>163</v>
      </c>
      <c r="G29" s="398"/>
      <c r="H29" s="397">
        <f>F29+H28</f>
        <v>233</v>
      </c>
      <c r="I29" s="398"/>
      <c r="J29" s="397">
        <f>J28+H29</f>
        <v>233</v>
      </c>
      <c r="K29" s="399"/>
      <c r="L29" s="400">
        <f>L28+J29</f>
        <v>233</v>
      </c>
      <c r="M29" s="130"/>
    </row>
    <row r="30" spans="1:13" ht="49.9" customHeight="1" thickTop="1" thickBot="1">
      <c r="B30" s="434" t="s">
        <v>925</v>
      </c>
      <c r="C30" s="120"/>
      <c r="D30" s="401"/>
      <c r="E30" s="402"/>
      <c r="F30" s="401"/>
      <c r="G30" s="398"/>
      <c r="H30" s="401"/>
      <c r="I30" s="402"/>
      <c r="J30" s="401"/>
      <c r="K30" s="403"/>
      <c r="L30" s="404"/>
      <c r="M30" s="28"/>
    </row>
    <row r="31" spans="1:13" ht="49.9" customHeight="1" thickTop="1" thickBot="1">
      <c r="B31" s="434" t="s">
        <v>926</v>
      </c>
      <c r="C31" s="120"/>
      <c r="D31" s="401"/>
      <c r="E31" s="402"/>
      <c r="F31" s="401"/>
      <c r="G31" s="402"/>
      <c r="H31" s="401"/>
      <c r="I31" s="402"/>
      <c r="J31" s="401"/>
      <c r="K31" s="403"/>
      <c r="L31" s="404"/>
      <c r="M31" s="131" t="s">
        <v>679</v>
      </c>
    </row>
    <row r="32" spans="1:13" ht="49.9" customHeight="1" thickTop="1">
      <c r="B32" s="48"/>
      <c r="J32" s="14"/>
      <c r="K32" s="2" t="s">
        <v>30</v>
      </c>
      <c r="M32" s="441"/>
    </row>
    <row r="33" spans="2:13" ht="49.9" customHeight="1">
      <c r="B33" s="48"/>
      <c r="J33" s="49" t="s">
        <v>31</v>
      </c>
      <c r="M33" s="28"/>
    </row>
    <row r="34" spans="2:13" ht="49.9" customHeight="1">
      <c r="B34" s="417" t="s">
        <v>32</v>
      </c>
      <c r="C34" s="121"/>
      <c r="D34" t="s">
        <v>33</v>
      </c>
      <c r="M34" s="28"/>
    </row>
    <row r="35" spans="2:13" ht="49.9" customHeight="1">
      <c r="B35" s="435" t="s">
        <v>34</v>
      </c>
      <c r="C35" s="122"/>
      <c r="D35" s="405" t="s">
        <v>68</v>
      </c>
      <c r="E35" s="406"/>
      <c r="F35" s="405" t="s">
        <v>68</v>
      </c>
      <c r="G35" s="406"/>
      <c r="H35" s="405" t="s">
        <v>68</v>
      </c>
      <c r="I35" s="406"/>
      <c r="J35" s="405"/>
      <c r="K35" s="406"/>
      <c r="L35" s="405"/>
      <c r="M35" s="28"/>
    </row>
    <row r="36" spans="2:13" ht="49.9" customHeight="1">
      <c r="B36" s="435" t="s">
        <v>35</v>
      </c>
      <c r="C36" s="122"/>
      <c r="D36" s="405" t="s">
        <v>63</v>
      </c>
      <c r="E36" s="406"/>
      <c r="F36" s="405" t="s">
        <v>61</v>
      </c>
      <c r="G36" s="406"/>
      <c r="H36" s="405" t="s">
        <v>63</v>
      </c>
      <c r="I36" s="406"/>
      <c r="J36" s="405"/>
      <c r="K36" s="406"/>
      <c r="L36" s="405"/>
      <c r="M36" s="53"/>
    </row>
    <row r="37" spans="2:13" ht="49.9" customHeight="1">
      <c r="B37" s="435" t="s">
        <v>36</v>
      </c>
      <c r="C37" s="122"/>
      <c r="D37" s="405" t="s">
        <v>57</v>
      </c>
      <c r="E37" s="406"/>
      <c r="F37" s="405" t="s">
        <v>57</v>
      </c>
      <c r="G37" s="406"/>
      <c r="H37" s="405" t="s">
        <v>57</v>
      </c>
      <c r="I37" s="406"/>
      <c r="J37" s="405"/>
      <c r="K37" s="406"/>
      <c r="L37" s="405"/>
      <c r="M37" s="53"/>
    </row>
    <row r="38" spans="2:13" ht="49.9" customHeight="1">
      <c r="B38" s="435"/>
      <c r="C38" s="122"/>
      <c r="D38" s="405"/>
      <c r="E38" s="406"/>
      <c r="F38" s="407"/>
      <c r="G38" s="408"/>
      <c r="H38" s="405"/>
      <c r="I38" s="406"/>
      <c r="J38" s="405"/>
      <c r="K38" s="406"/>
      <c r="L38" s="405"/>
      <c r="M38" s="53"/>
    </row>
    <row r="39" spans="2:13" ht="49.9" customHeight="1">
      <c r="B39" s="435" t="s">
        <v>37</v>
      </c>
      <c r="C39" s="122"/>
      <c r="D39" s="405" t="s">
        <v>481</v>
      </c>
      <c r="E39" s="406"/>
      <c r="F39" s="405" t="s">
        <v>481</v>
      </c>
      <c r="G39" s="406"/>
      <c r="H39" s="405" t="s">
        <v>481</v>
      </c>
      <c r="I39" s="406"/>
      <c r="J39" s="405"/>
      <c r="K39" s="406"/>
      <c r="L39" s="405"/>
      <c r="M39" s="53"/>
    </row>
    <row r="40" spans="2:13" ht="49.9" customHeight="1">
      <c r="B40" s="435" t="s">
        <v>38</v>
      </c>
      <c r="C40" s="122"/>
      <c r="D40" s="405" t="s">
        <v>69</v>
      </c>
      <c r="E40" s="406"/>
      <c r="F40" s="405" t="s">
        <v>56</v>
      </c>
      <c r="G40" s="406"/>
      <c r="H40" s="405" t="s">
        <v>69</v>
      </c>
      <c r="I40" s="406"/>
      <c r="J40" s="405"/>
      <c r="K40" s="406"/>
      <c r="L40" s="405"/>
      <c r="M40" s="53"/>
    </row>
    <row r="41" spans="2:13" ht="49.9" customHeight="1">
      <c r="B41" s="435" t="s">
        <v>39</v>
      </c>
      <c r="C41" s="122"/>
      <c r="D41" s="405" t="s">
        <v>71</v>
      </c>
      <c r="E41" s="406"/>
      <c r="F41" s="405" t="s">
        <v>71</v>
      </c>
      <c r="G41" s="406"/>
      <c r="H41" s="405" t="s">
        <v>71</v>
      </c>
      <c r="I41" s="406"/>
      <c r="J41" s="405"/>
      <c r="K41" s="406"/>
      <c r="L41" s="405"/>
      <c r="M41" s="53"/>
    </row>
    <row r="42" spans="2:13" ht="49.9" customHeight="1">
      <c r="B42" s="436" t="s">
        <v>40</v>
      </c>
      <c r="C42" s="123"/>
      <c r="D42" s="34"/>
      <c r="E42" s="259"/>
      <c r="H42" s="34"/>
      <c r="I42" s="259"/>
      <c r="J42" s="34"/>
      <c r="K42" s="259"/>
      <c r="L42" s="34"/>
      <c r="M42" s="53"/>
    </row>
    <row r="43" spans="2:13" ht="49.9" customHeight="1">
      <c r="B43" s="48"/>
      <c r="D43" s="34"/>
      <c r="E43" s="259"/>
      <c r="F43" s="34"/>
      <c r="G43" s="259"/>
      <c r="H43" s="34"/>
      <c r="I43" s="259"/>
      <c r="J43" s="34"/>
      <c r="K43" s="259"/>
      <c r="L43" s="34"/>
      <c r="M43" s="53"/>
    </row>
    <row r="44" spans="2:13" ht="49.9" customHeight="1">
      <c r="B44" s="419" t="s">
        <v>41</v>
      </c>
      <c r="C44" s="121"/>
      <c r="D44" s="55"/>
      <c r="E44" s="260"/>
      <c r="F44" s="34"/>
      <c r="G44" s="259"/>
      <c r="H44" s="34"/>
      <c r="I44" s="259"/>
      <c r="J44" s="428" t="s">
        <v>42</v>
      </c>
      <c r="K44" s="260"/>
      <c r="L44" s="34"/>
      <c r="M44" s="53"/>
    </row>
    <row r="45" spans="2:13" ht="49.9" customHeight="1">
      <c r="B45" s="419" t="s">
        <v>43</v>
      </c>
      <c r="C45" s="124"/>
      <c r="D45" s="425"/>
      <c r="E45" s="426"/>
      <c r="F45" s="427" t="s">
        <v>44</v>
      </c>
      <c r="G45" s="259"/>
      <c r="H45" s="34">
        <f>M30*8</f>
        <v>0</v>
      </c>
      <c r="I45" s="259"/>
      <c r="J45" s="429" t="s">
        <v>45</v>
      </c>
      <c r="M45" s="53"/>
    </row>
    <row r="46" spans="2:13" ht="49.9" customHeight="1">
      <c r="B46" s="419" t="s">
        <v>46</v>
      </c>
      <c r="C46" s="124"/>
      <c r="D46" s="425" t="s">
        <v>47</v>
      </c>
      <c r="E46" s="426"/>
      <c r="F46" s="427" t="s">
        <v>44</v>
      </c>
      <c r="G46" s="259"/>
      <c r="H46" s="34">
        <f>F47*8</f>
        <v>0</v>
      </c>
      <c r="I46" s="259"/>
      <c r="J46" s="429" t="s">
        <v>48</v>
      </c>
      <c r="M46" s="53"/>
    </row>
    <row r="47" spans="2:13" ht="49.9" customHeight="1">
      <c r="B47" s="420" t="s">
        <v>49</v>
      </c>
      <c r="D47" s="34"/>
      <c r="E47" s="259"/>
      <c r="F47" s="58"/>
      <c r="G47" s="268"/>
      <c r="H47" s="34"/>
      <c r="I47" s="259"/>
      <c r="J47" s="34"/>
      <c r="K47" s="259"/>
      <c r="L47" s="34"/>
      <c r="M47" s="53"/>
    </row>
    <row r="48" spans="2:13" ht="49.9" customHeight="1">
      <c r="B48" s="420"/>
      <c r="D48" s="55"/>
      <c r="E48" s="260"/>
      <c r="F48" s="34"/>
      <c r="G48" s="259"/>
      <c r="H48" s="34"/>
      <c r="I48" s="259"/>
      <c r="J48" s="34"/>
      <c r="K48" s="259"/>
      <c r="L48" s="34"/>
      <c r="M48" s="53"/>
    </row>
    <row r="49" spans="2:13" ht="49.9" customHeight="1" thickBot="1">
      <c r="B49" s="421" t="s">
        <v>50</v>
      </c>
      <c r="C49" s="125"/>
      <c r="D49" s="60"/>
      <c r="E49" s="261"/>
      <c r="F49" s="34"/>
      <c r="G49" s="259"/>
      <c r="H49" s="60"/>
      <c r="I49" s="261"/>
      <c r="J49" s="60"/>
      <c r="K49" s="261"/>
      <c r="L49" s="60"/>
      <c r="M49" s="53"/>
    </row>
    <row r="50" spans="2:13" ht="49.9" customHeight="1" thickBot="1">
      <c r="B50" s="422" t="s">
        <v>921</v>
      </c>
      <c r="C50" s="124"/>
      <c r="D50" s="409" t="s">
        <v>134</v>
      </c>
      <c r="E50" s="410"/>
      <c r="F50" s="409" t="s">
        <v>134</v>
      </c>
      <c r="G50" s="410"/>
      <c r="H50" s="409" t="s">
        <v>134</v>
      </c>
      <c r="I50" s="410"/>
      <c r="J50" s="409"/>
      <c r="K50" s="410"/>
      <c r="L50" s="409"/>
      <c r="M50" s="53"/>
    </row>
    <row r="51" spans="2:13" ht="49.9" customHeight="1" thickBot="1">
      <c r="B51" s="422" t="s">
        <v>922</v>
      </c>
      <c r="C51" s="124"/>
      <c r="D51" s="409">
        <v>85</v>
      </c>
      <c r="E51" s="410"/>
      <c r="F51" s="409">
        <v>85</v>
      </c>
      <c r="G51" s="410"/>
      <c r="H51" s="409">
        <v>87</v>
      </c>
      <c r="I51" s="410"/>
      <c r="J51" s="409"/>
      <c r="K51" s="410"/>
      <c r="L51" s="409"/>
      <c r="M51" s="53"/>
    </row>
    <row r="52" spans="2:13" ht="49.9" customHeight="1">
      <c r="B52" s="423" t="s">
        <v>53</v>
      </c>
      <c r="C52" s="126"/>
      <c r="D52" s="34"/>
      <c r="E52" s="259"/>
      <c r="J52" s="34"/>
      <c r="K52" s="259"/>
      <c r="L52" s="34"/>
      <c r="M52" s="53"/>
    </row>
    <row r="53" spans="2:13" ht="49.9" customHeight="1">
      <c r="B53" s="420" t="s">
        <v>54</v>
      </c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49.9" customHeight="1">
      <c r="B54" s="420"/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 ht="49.9" customHeight="1" thickBot="1">
      <c r="B55" s="424"/>
      <c r="C55" s="68"/>
      <c r="D55" s="68"/>
      <c r="E55" s="264"/>
      <c r="F55" s="68"/>
      <c r="G55" s="264"/>
      <c r="H55" s="68"/>
      <c r="I55" s="264"/>
      <c r="J55" s="68"/>
      <c r="K55" s="264"/>
      <c r="L55" s="68"/>
      <c r="M55" s="98"/>
    </row>
    <row r="56" spans="2:13" ht="15.75" thickTop="1"/>
  </sheetData>
  <mergeCells count="2">
    <mergeCell ref="B1:M1"/>
    <mergeCell ref="H2:J2"/>
  </mergeCells>
  <dataValidations count="8">
    <dataValidation type="list" errorStyle="information" operator="equal" allowBlank="1" showErrorMessage="1" sqref="D35:L35" xr:uid="{00000000-0002-0000-1F00-000000000000}">
      <formula1>"Ted Dunn,Richard Gray,Billy Rueckert, Victor Varney"</formula1>
    </dataValidation>
    <dataValidation type="list" errorStyle="information" operator="equal" allowBlank="1" showErrorMessage="1" sqref="D39:L39" xr:uid="{00000000-0002-0000-1F00-000001000000}">
      <formula1>"Chris R Boli,Jay Horn, Nathan DeWitt"</formula1>
    </dataValidation>
    <dataValidation type="list" errorStyle="information" operator="equal" allowBlank="1" showErrorMessage="1" sqref="D40:L40" xr:uid="{00000000-0002-0000-1F00-000002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E41 G41 I41:L41" xr:uid="{00000000-0002-0000-1F00-000003000000}">
      <formula1>"Dennis Winchell, Art Kotz, Harold BoettcherArt Kotz, Rob Grau,Joe Mills,John Morck,Brandt Wilkus,Chris Tilley,Charles Stirewalt,Victor Varney,Nick Conner,Richard Gray,John Tredway,Donald Marshall"</formula1>
    </dataValidation>
    <dataValidation errorStyle="information" allowBlank="1" showInputMessage="1" showErrorMessage="1" sqref="D42:E42" xr:uid="{00000000-0002-0000-1F00-000004000000}"/>
    <dataValidation type="list" errorStyle="information" operator="equal" allowBlank="1" showErrorMessage="1" sqref="D37:L37" xr:uid="{00000000-0002-0000-1F00-000005000000}">
      <formula1>"Donald Marshall,Charles Stirewalt,Chris Tilley,John Tredway,Victor Varney"</formula1>
    </dataValidation>
    <dataValidation type="list" errorStyle="information" operator="equal" allowBlank="1" showErrorMessage="1" sqref="D36:L36" xr:uid="{00000000-0002-0000-1F00-000006000000}">
      <formula1>"Harold Boettcher,Gene Ezzell,Rob Grau,Roger Koss,Gray Lackey,Michael S MacLean,Joe Mills,John F Morck,Ray Albers"</formula1>
    </dataValidation>
    <dataValidation type="list" errorStyle="warning" operator="equal" allowBlank="1" showErrorMessage="1" sqref="D8:L8" xr:uid="{00000000-0002-0000-1F00-000007000000}">
      <formula1>"17,,399,671,1686,1640"</formula1>
    </dataValidation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Check Names" prompt="_x000a__x000a_" xr:uid="{B65209D7-66FC-4A85-82FD-6F89F1380D11}">
          <x14:formula1>
            <xm:f>DATA_Lists!$X$4:$X$219</xm:f>
          </x14:formula1>
          <xm:sqref>M32 D41 F41 H41</xm:sqref>
        </x14:dataValidation>
      </x14:dataValidations>
    </ext>
  </extLst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25">
    <pageSetUpPr fitToPage="1"/>
  </sheetPr>
  <dimension ref="A1:Q56"/>
  <sheetViews>
    <sheetView workbookViewId="0"/>
  </sheetViews>
  <sheetFormatPr defaultRowHeight="15"/>
  <cols>
    <col min="1" max="1" width="3.28515625" customWidth="1"/>
    <col min="2" max="2" width="50.7109375" customWidth="1"/>
    <col min="3" max="3" width="2.28515625" customWidth="1"/>
    <col min="4" max="4" width="50.7109375" customWidth="1"/>
    <col min="5" max="5" width="2.140625" style="14" customWidth="1"/>
    <col min="6" max="6" width="50.7109375" customWidth="1"/>
    <col min="7" max="7" width="2.140625" style="14" customWidth="1"/>
    <col min="8" max="8" width="50.7109375" customWidth="1"/>
    <col min="9" max="9" width="1.7109375" style="14" customWidth="1"/>
    <col min="10" max="10" width="50.7109375" customWidth="1"/>
    <col min="11" max="11" width="2.140625" style="14" customWidth="1"/>
    <col min="12" max="12" width="50.7109375" customWidth="1"/>
    <col min="13" max="13" width="20.7109375" customWidth="1"/>
    <col min="14" max="14" width="1.5703125" customWidth="1"/>
    <col min="15" max="15" width="23.28515625" customWidth="1"/>
    <col min="16" max="1030" width="11.7109375" customWidth="1"/>
  </cols>
  <sheetData>
    <row r="1" spans="1:17" ht="55.9" customHeight="1" thickTop="1">
      <c r="B1" s="501" t="s">
        <v>3</v>
      </c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</row>
    <row r="2" spans="1:17" ht="49.9" customHeight="1">
      <c r="B2" s="411" t="s">
        <v>4</v>
      </c>
      <c r="C2" s="110"/>
      <c r="D2" s="239"/>
      <c r="E2" s="250"/>
      <c r="F2" s="6" t="s">
        <v>5</v>
      </c>
      <c r="G2" s="265"/>
      <c r="H2" s="502">
        <v>45086</v>
      </c>
      <c r="I2" s="502"/>
      <c r="J2" s="502"/>
      <c r="K2" s="271"/>
      <c r="L2" s="99" t="s">
        <v>7</v>
      </c>
      <c r="M2" s="8" t="s">
        <v>6</v>
      </c>
    </row>
    <row r="3" spans="1:17" ht="49.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438">
        <f>IF(H2="","",INDEX('2023_Trains'!B7:D59,MATCH(H2,'2023_Trains'!C7:C59,0),1))</f>
        <v>17</v>
      </c>
    </row>
    <row r="4" spans="1:17" ht="49.9" customHeight="1">
      <c r="B4" s="5"/>
      <c r="C4" s="110"/>
      <c r="D4" s="437"/>
      <c r="E4" s="251"/>
      <c r="F4" s="102"/>
      <c r="G4" s="266"/>
      <c r="H4" s="396">
        <f>IF(H2=0," ",VLOOKUP(H2,'2023_Trains'!C9:N62,11,))</f>
        <v>3058</v>
      </c>
      <c r="I4" s="270"/>
      <c r="J4" s="246"/>
      <c r="K4" s="273"/>
      <c r="L4" s="35"/>
      <c r="M4" s="108"/>
    </row>
    <row r="5" spans="1:17" ht="49.9" customHeight="1">
      <c r="B5" s="412" t="s">
        <v>917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49.9" customHeight="1">
      <c r="A6" s="14"/>
      <c r="B6" s="413" t="s">
        <v>918</v>
      </c>
      <c r="C6" s="112"/>
      <c r="D6" s="381" t="str">
        <f>IF($H$2=0," ",IF(VLOOKUP($H$2,'2023_Trains'!$C$7:$N$63,4)=0," ",VLOOKUP($H$2,'2023_Trains'!$C$7:$N$63,4,FALSE)))</f>
        <v>10:30 am</v>
      </c>
      <c r="E6" s="382"/>
      <c r="F6" s="381" t="str">
        <f>IF($H$2=0," ",IF(VLOOKUP($H$2,'2023_Trains'!$C$7:$N$63,5)=0," ",VLOOKUP($H$2,'2023_Trains'!$C$7:$N$63,5,FALSE)))</f>
        <v xml:space="preserve"> </v>
      </c>
      <c r="G6" s="382"/>
      <c r="H6" s="381" t="str">
        <f>IF($H$2=0," ",IF(VLOOKUP($H$2,'2023_Trains'!$C$7:$N$63,6)=0," ",VLOOKUP($H$2,'2023_Trains'!$C$7:$N$63,6,FALSE)))</f>
        <v xml:space="preserve"> </v>
      </c>
      <c r="I6" s="382"/>
      <c r="J6" s="381" t="str">
        <f>IF($H$2=0," ",IF(VLOOKUP($H$2,'2023_Trains'!$C$7:$N$63,7)=0," ",VLOOKUP($H$2,'2023_Trains'!$C$7:$N$63,7,FALSE)))</f>
        <v xml:space="preserve"> </v>
      </c>
      <c r="K6" s="382"/>
      <c r="L6" s="381" t="str">
        <f>IF($H$2=0," ",IF(VLOOKUP($H$2,'2023_Trains'!$C$7:$N$63,8)=0," ",VLOOKUP($H$2,'2023_Trains'!$C$7:$N$63,8,FALSE)))</f>
        <v xml:space="preserve"> </v>
      </c>
      <c r="M6" s="26"/>
      <c r="N6" s="14"/>
    </row>
    <row r="7" spans="1:17" ht="49.9" customHeight="1">
      <c r="A7" s="14"/>
      <c r="B7" s="18" t="s">
        <v>919</v>
      </c>
      <c r="C7" s="113"/>
      <c r="D7" s="383">
        <f>IF(D6=" "," ",VALUE(D6))</f>
        <v>0.4375</v>
      </c>
      <c r="E7" s="382"/>
      <c r="F7" s="383" t="str">
        <f>IF(F6=" "," ",VALUE(F6))</f>
        <v xml:space="preserve"> </v>
      </c>
      <c r="G7" s="382"/>
      <c r="H7" s="383" t="str">
        <f t="shared" ref="H7:L7" si="0">IF(H6=" "," ",VALUE(H6))</f>
        <v xml:space="preserve"> </v>
      </c>
      <c r="I7" s="382"/>
      <c r="J7" s="383" t="str">
        <f t="shared" si="0"/>
        <v xml:space="preserve"> </v>
      </c>
      <c r="K7" s="382"/>
      <c r="L7" s="383" t="str">
        <f t="shared" si="0"/>
        <v xml:space="preserve"> </v>
      </c>
      <c r="M7" s="330"/>
      <c r="N7" s="14"/>
      <c r="O7" s="282"/>
    </row>
    <row r="8" spans="1:17" ht="49.9" customHeight="1">
      <c r="B8" s="18" t="s">
        <v>920</v>
      </c>
      <c r="C8" s="113"/>
      <c r="D8" s="384">
        <v>399</v>
      </c>
      <c r="E8" s="385"/>
      <c r="F8" s="384"/>
      <c r="G8" s="385"/>
      <c r="H8" s="384"/>
      <c r="I8" s="385"/>
      <c r="J8" s="384"/>
      <c r="K8" s="385"/>
      <c r="L8" s="384"/>
      <c r="M8" s="20"/>
    </row>
    <row r="9" spans="1:17" ht="49.9" customHeight="1">
      <c r="B9" s="23"/>
      <c r="C9" s="114"/>
      <c r="D9" s="386"/>
      <c r="E9" s="387"/>
      <c r="F9" s="388"/>
      <c r="G9" s="387"/>
      <c r="H9" s="388"/>
      <c r="I9" s="387"/>
      <c r="J9" s="388"/>
      <c r="K9" s="387"/>
      <c r="L9" s="388"/>
      <c r="M9" s="20"/>
    </row>
    <row r="10" spans="1:17" ht="49.9" customHeight="1">
      <c r="B10" s="414" t="s">
        <v>12</v>
      </c>
      <c r="C10" s="132" t="s">
        <v>913</v>
      </c>
      <c r="D10" s="389">
        <f t="shared" ref="D10:F12" si="1">IF(C10=0," ",TIMEVALUE(LEFT(C10,2)&amp;":"&amp;MID(C10,3,2)&amp;":"&amp;RIGHT(C10,2)))</f>
        <v>0.4385532407407407</v>
      </c>
      <c r="E10" s="390"/>
      <c r="F10" s="389" t="str">
        <f t="shared" si="1"/>
        <v xml:space="preserve"> </v>
      </c>
      <c r="G10" s="390"/>
      <c r="H10" s="389" t="str">
        <f t="shared" ref="H10" si="2">IF(G10=0," ",TIMEVALUE(LEFT(G10,2)&amp;":"&amp;MID(G10,3,2)&amp;":"&amp;RIGHT(G10,2)))</f>
        <v xml:space="preserve"> </v>
      </c>
      <c r="I10" s="390"/>
      <c r="J10" s="389" t="str">
        <f t="shared" ref="J10" si="3">IF(I10=0," ",TIMEVALUE(LEFT(I10,2)&amp;":"&amp;MID(I10,3,2)&amp;":"&amp;RIGHT(I10,2)))</f>
        <v xml:space="preserve"> </v>
      </c>
      <c r="K10" s="390"/>
      <c r="L10" s="389" t="str">
        <f t="shared" ref="L10" si="4">IF(K10=0," ",TIMEVALUE(LEFT(K10,2)&amp;":"&amp;MID(K10,3,2)&amp;":"&amp;RIGHT(K10,2)))</f>
        <v xml:space="preserve"> </v>
      </c>
      <c r="M10" s="337"/>
    </row>
    <row r="11" spans="1:17" ht="49.9" customHeight="1">
      <c r="B11" s="415" t="s">
        <v>13</v>
      </c>
      <c r="C11" s="248"/>
      <c r="D11" s="439" t="str">
        <f>IF(C12=0," ",$L$2)</f>
        <v>R</v>
      </c>
      <c r="E11" s="439"/>
      <c r="F11" s="439" t="str">
        <f t="shared" ref="F11" si="5">IF(E12=0," ",$L$2)</f>
        <v xml:space="preserve"> </v>
      </c>
      <c r="G11" s="439"/>
      <c r="H11" s="439" t="str">
        <f t="shared" ref="H11" si="6">IF(G12=0," ",$L$2)</f>
        <v xml:space="preserve"> </v>
      </c>
      <c r="I11" s="439"/>
      <c r="J11" s="439" t="str">
        <f t="shared" ref="J11" si="7">IF(I12=0," ",$L$2)</f>
        <v xml:space="preserve"> </v>
      </c>
      <c r="K11" s="439"/>
      <c r="L11" s="439" t="str">
        <f t="shared" ref="L11" si="8">IF(K12=0," ",$L$2)</f>
        <v xml:space="preserve"> </v>
      </c>
      <c r="M11" s="337"/>
      <c r="O11" s="245"/>
    </row>
    <row r="12" spans="1:17" ht="49.9" customHeight="1">
      <c r="B12" s="414" t="s">
        <v>14</v>
      </c>
      <c r="C12" s="132" t="s">
        <v>949</v>
      </c>
      <c r="D12" s="389">
        <f t="shared" si="1"/>
        <v>0.44702546296296292</v>
      </c>
      <c r="E12" s="390"/>
      <c r="F12" s="389" t="str">
        <f t="shared" ref="F12" si="9">IF(E12=0," ",TIMEVALUE(LEFT(E12,2)&amp;":"&amp;MID(E12,3,2)&amp;":"&amp;RIGHT(E12,2)))</f>
        <v xml:space="preserve"> </v>
      </c>
      <c r="G12" s="390"/>
      <c r="H12" s="389" t="str">
        <f t="shared" ref="H12" si="10">IF(G12=0," ",TIMEVALUE(LEFT(G12,2)&amp;":"&amp;MID(G12,3,2)&amp;":"&amp;RIGHT(G12,2)))</f>
        <v xml:space="preserve"> </v>
      </c>
      <c r="I12" s="390"/>
      <c r="J12" s="389" t="str">
        <f t="shared" ref="J12" si="11">IF(I12=0," ",TIMEVALUE(LEFT(I12,2)&amp;":"&amp;MID(I12,3,2)&amp;":"&amp;RIGHT(I12,2)))</f>
        <v xml:space="preserve"> </v>
      </c>
      <c r="K12" s="390"/>
      <c r="L12" s="389" t="str">
        <f t="shared" ref="L12" si="12">IF(K12=0," ",TIMEVALUE(LEFT(K12,2)&amp;":"&amp;MID(K12,3,2)&amp;":"&amp;RIGHT(K12,2)))</f>
        <v xml:space="preserve"> </v>
      </c>
      <c r="M12" s="337"/>
      <c r="O12" s="301"/>
    </row>
    <row r="13" spans="1:17" ht="49.9" customHeight="1">
      <c r="B13" s="414" t="s">
        <v>16</v>
      </c>
      <c r="C13" s="132" t="s">
        <v>950</v>
      </c>
      <c r="D13" s="389">
        <f>IF(C13=0," ",TIMEVALUE(LEFT(C13,2)&amp;":"&amp;MID(C13,3,2)&amp;":"&amp;RIGHT(C13,2)))</f>
        <v>0.4526736111111111</v>
      </c>
      <c r="E13" s="393"/>
      <c r="F13" s="389" t="str">
        <f>IF(E13=0," ",TIMEVALUE(LEFT(E13,2)&amp;":"&amp;MID(E13,3,2)&amp;":"&amp;RIGHT(E13,2)))</f>
        <v xml:space="preserve"> </v>
      </c>
      <c r="G13" s="393"/>
      <c r="H13" s="389" t="str">
        <f>IF(G13=0," ",TIMEVALUE(LEFT(G13,2)&amp;":"&amp;MID(G13,3,2)&amp;":"&amp;RIGHT(G13,2)))</f>
        <v xml:space="preserve"> </v>
      </c>
      <c r="I13" s="393"/>
      <c r="J13" s="389" t="str">
        <f>IF(I13=0," ",TIMEVALUE(LEFT(I13,2)&amp;":"&amp;MID(I13,3,2)&amp;":"&amp;RIGHT(I13,2)))</f>
        <v xml:space="preserve"> </v>
      </c>
      <c r="K13" s="393"/>
      <c r="L13" s="389" t="str">
        <f>IF(K13=0," ",TIMEVALUE(LEFT(K13,2)&amp;":"&amp;MID(K13,3,2)&amp;":"&amp;RIGHT(K13,2)))</f>
        <v xml:space="preserve"> </v>
      </c>
      <c r="M13" s="337" t="s">
        <v>15</v>
      </c>
    </row>
    <row r="14" spans="1:17" ht="49.9" customHeight="1">
      <c r="B14" s="414" t="s">
        <v>17</v>
      </c>
      <c r="C14" s="132" t="s">
        <v>781</v>
      </c>
      <c r="D14" s="389">
        <f t="shared" ref="D14:D17" si="13">IF(C14=0," ",TIMEVALUE(LEFT(C14,2)&amp;":"&amp;MID(C14,3,2)&amp;":"&amp;RIGHT(C14,2)))</f>
        <v>0.46680555555555553</v>
      </c>
      <c r="E14" s="390"/>
      <c r="F14" s="389" t="str">
        <f t="shared" ref="F14:F17" si="14">IF(E14=0," ",TIMEVALUE(LEFT(E14,2)&amp;":"&amp;MID(E14,3,2)&amp;":"&amp;RIGHT(E14,2)))</f>
        <v xml:space="preserve"> </v>
      </c>
      <c r="G14" s="390"/>
      <c r="H14" s="389" t="str">
        <f t="shared" ref="H14:H17" si="15">IF(G14=0," ",TIMEVALUE(LEFT(G14,2)&amp;":"&amp;MID(G14,3,2)&amp;":"&amp;RIGHT(G14,2)))</f>
        <v xml:space="preserve"> </v>
      </c>
      <c r="I14" s="390"/>
      <c r="J14" s="389" t="str">
        <f t="shared" ref="J14:J17" si="16">IF(I14=0," ",TIMEVALUE(LEFT(I14,2)&amp;":"&amp;MID(I14,3,2)&amp;":"&amp;RIGHT(I14,2)))</f>
        <v xml:space="preserve"> </v>
      </c>
      <c r="K14" s="390"/>
      <c r="L14" s="389" t="str">
        <f t="shared" ref="L14:L17" si="17">IF(K14=0," ",TIMEVALUE(LEFT(K14,2)&amp;":"&amp;MID(K14,3,2)&amp;":"&amp;RIGHT(K14,2)))</f>
        <v xml:space="preserve"> </v>
      </c>
      <c r="M14" s="337"/>
      <c r="Q14" s="247"/>
    </row>
    <row r="15" spans="1:17" ht="49.9" customHeight="1">
      <c r="B15" s="414" t="s">
        <v>18</v>
      </c>
      <c r="C15" s="132" t="s">
        <v>782</v>
      </c>
      <c r="D15" s="389">
        <f t="shared" si="13"/>
        <v>0.47245370370370371</v>
      </c>
      <c r="E15" s="390"/>
      <c r="F15" s="389" t="str">
        <f t="shared" si="14"/>
        <v xml:space="preserve"> </v>
      </c>
      <c r="G15" s="390"/>
      <c r="H15" s="389" t="str">
        <f t="shared" si="15"/>
        <v xml:space="preserve"> </v>
      </c>
      <c r="I15" s="390"/>
      <c r="J15" s="389" t="str">
        <f t="shared" si="16"/>
        <v xml:space="preserve"> </v>
      </c>
      <c r="K15" s="390"/>
      <c r="L15" s="389" t="str">
        <f t="shared" si="17"/>
        <v xml:space="preserve"> </v>
      </c>
      <c r="M15" s="337"/>
    </row>
    <row r="16" spans="1:17" ht="49.9" customHeight="1">
      <c r="B16" s="415" t="s">
        <v>13</v>
      </c>
      <c r="C16" s="133"/>
      <c r="D16" s="439" t="str">
        <f>IF(C17=0," ",$L$2)</f>
        <v>R</v>
      </c>
      <c r="E16" s="439"/>
      <c r="F16" s="439" t="str">
        <f t="shared" ref="F16" si="18">IF(E17=0," ",$L$2)</f>
        <v xml:space="preserve"> </v>
      </c>
      <c r="G16" s="439"/>
      <c r="H16" s="439" t="str">
        <f t="shared" ref="H16" si="19">IF(G17=0," ",$L$2)</f>
        <v xml:space="preserve"> </v>
      </c>
      <c r="I16" s="439"/>
      <c r="J16" s="439" t="str">
        <f t="shared" ref="J16" si="20">IF(I17=0," ",$L$2)</f>
        <v xml:space="preserve"> </v>
      </c>
      <c r="K16" s="439"/>
      <c r="L16" s="439" t="str">
        <f t="shared" ref="L16" si="21">IF(K17=0," ",$L$2)</f>
        <v xml:space="preserve"> </v>
      </c>
      <c r="M16" s="337"/>
    </row>
    <row r="17" spans="1:13" ht="49.9" customHeight="1">
      <c r="B17" s="414" t="s">
        <v>19</v>
      </c>
      <c r="C17" s="132" t="s">
        <v>834</v>
      </c>
      <c r="D17" s="389">
        <f t="shared" si="13"/>
        <v>0.48021990740740739</v>
      </c>
      <c r="E17" s="390"/>
      <c r="F17" s="389" t="str">
        <f t="shared" si="14"/>
        <v xml:space="preserve"> </v>
      </c>
      <c r="G17" s="390"/>
      <c r="H17" s="389" t="str">
        <f t="shared" si="15"/>
        <v xml:space="preserve"> </v>
      </c>
      <c r="I17" s="390"/>
      <c r="J17" s="389" t="str">
        <f t="shared" si="16"/>
        <v xml:space="preserve"> </v>
      </c>
      <c r="K17" s="390"/>
      <c r="L17" s="389" t="str">
        <f t="shared" si="17"/>
        <v xml:space="preserve"> </v>
      </c>
      <c r="M17" s="337"/>
    </row>
    <row r="18" spans="1:13" ht="49.9" customHeight="1">
      <c r="B18" s="341"/>
      <c r="C18" s="277"/>
      <c r="D18" s="394"/>
      <c r="E18" s="395"/>
      <c r="F18" s="394"/>
      <c r="G18" s="395"/>
      <c r="H18" s="394"/>
      <c r="I18" s="395"/>
      <c r="J18" s="394"/>
      <c r="K18" s="395"/>
      <c r="L18" s="394"/>
      <c r="M18" s="342"/>
    </row>
    <row r="19" spans="1:13" ht="49.9" customHeight="1">
      <c r="B19" s="29" t="s">
        <v>21</v>
      </c>
      <c r="C19" s="115"/>
      <c r="D19" s="386"/>
      <c r="E19" s="392"/>
      <c r="F19" s="386"/>
      <c r="G19" s="392"/>
      <c r="H19" s="386"/>
      <c r="I19" s="392"/>
      <c r="J19" s="386"/>
      <c r="K19" s="392"/>
      <c r="L19" s="396"/>
      <c r="M19" s="28"/>
    </row>
    <row r="20" spans="1:13" ht="49.9" customHeight="1">
      <c r="A20" t="s">
        <v>911</v>
      </c>
      <c r="B20" s="29"/>
      <c r="C20" s="115"/>
      <c r="D20" s="386"/>
      <c r="E20" s="392"/>
      <c r="F20" s="386"/>
      <c r="G20" s="392"/>
      <c r="H20" s="386"/>
      <c r="I20" s="392"/>
      <c r="J20" s="386"/>
      <c r="K20" s="392"/>
      <c r="L20" s="396"/>
      <c r="M20" s="28"/>
    </row>
    <row r="21" spans="1:13" ht="49.9" customHeight="1">
      <c r="B21" s="430">
        <v>100</v>
      </c>
      <c r="C21" s="116"/>
      <c r="D21" s="384">
        <v>50</v>
      </c>
      <c r="E21" s="384"/>
      <c r="F21" s="384"/>
      <c r="G21" s="384"/>
      <c r="H21" s="384"/>
      <c r="I21" s="384"/>
      <c r="J21" s="384"/>
      <c r="K21" s="384"/>
      <c r="L21" s="384"/>
      <c r="M21" s="28"/>
    </row>
    <row r="22" spans="1:13" ht="49.9" customHeight="1">
      <c r="B22" s="430">
        <v>101</v>
      </c>
      <c r="C22" s="116"/>
      <c r="D22" s="384">
        <v>34</v>
      </c>
      <c r="E22" s="385"/>
      <c r="F22" s="384"/>
      <c r="G22" s="385"/>
      <c r="H22" s="384"/>
      <c r="I22" s="385"/>
      <c r="J22" s="384"/>
      <c r="K22" s="385"/>
      <c r="L22" s="384"/>
      <c r="M22" s="28"/>
    </row>
    <row r="23" spans="1:13" ht="49.9" customHeight="1">
      <c r="B23" s="430">
        <v>200</v>
      </c>
      <c r="C23" s="116"/>
      <c r="D23" s="384">
        <v>43</v>
      </c>
      <c r="E23" s="385"/>
      <c r="F23" s="384"/>
      <c r="G23" s="385"/>
      <c r="H23" s="384"/>
      <c r="I23" s="385"/>
      <c r="J23" s="384"/>
      <c r="K23" s="385"/>
      <c r="L23" s="384"/>
      <c r="M23" s="28"/>
    </row>
    <row r="24" spans="1:13" ht="49.9" customHeight="1">
      <c r="B24" s="430">
        <v>201</v>
      </c>
      <c r="C24" s="116"/>
      <c r="D24" s="384">
        <v>0</v>
      </c>
      <c r="E24" s="385"/>
      <c r="F24" s="384"/>
      <c r="G24" s="385"/>
      <c r="H24" s="384"/>
      <c r="I24" s="385"/>
      <c r="J24" s="384"/>
      <c r="K24" s="385"/>
      <c r="L24" s="384"/>
      <c r="M24" s="28"/>
    </row>
    <row r="25" spans="1:13" ht="49.9" customHeight="1">
      <c r="B25" s="430">
        <v>308</v>
      </c>
      <c r="C25" s="116"/>
      <c r="D25" s="384">
        <v>3</v>
      </c>
      <c r="E25" s="385"/>
      <c r="F25" s="384"/>
      <c r="G25" s="385"/>
      <c r="H25" s="384"/>
      <c r="I25" s="385"/>
      <c r="J25" s="384"/>
      <c r="K25" s="385"/>
      <c r="L25" s="384"/>
      <c r="M25" s="28"/>
    </row>
    <row r="26" spans="1:13" ht="49.9" customHeight="1">
      <c r="B26" s="431" t="s">
        <v>24</v>
      </c>
      <c r="C26" s="117"/>
      <c r="D26" s="384">
        <v>0</v>
      </c>
      <c r="E26" s="385"/>
      <c r="F26" s="384" t="str">
        <f>IF(F8=0," ","0")</f>
        <v xml:space="preserve"> </v>
      </c>
      <c r="G26" s="385"/>
      <c r="H26" s="384" t="str">
        <f>IF(H8=0," ","0")</f>
        <v xml:space="preserve"> </v>
      </c>
      <c r="I26" s="385"/>
      <c r="J26" s="384" t="str">
        <f>IF(J8=0," ","0")</f>
        <v xml:space="preserve"> </v>
      </c>
      <c r="K26" s="385"/>
      <c r="L26" s="384" t="str">
        <f>IF(L8=0," ","0")</f>
        <v xml:space="preserve"> </v>
      </c>
      <c r="M26" s="28"/>
    </row>
    <row r="27" spans="1:13" ht="49.9" customHeight="1" thickBot="1">
      <c r="B27" s="432" t="s">
        <v>25</v>
      </c>
      <c r="C27" s="118"/>
      <c r="D27" s="384">
        <v>0</v>
      </c>
      <c r="E27" s="385"/>
      <c r="F27" s="384" t="str">
        <f>IF(F8=0," ","0")</f>
        <v xml:space="preserve"> </v>
      </c>
      <c r="G27" s="385"/>
      <c r="H27" s="384" t="str">
        <f>IF(H8=0," ","0")</f>
        <v xml:space="preserve"> </v>
      </c>
      <c r="I27" s="385"/>
      <c r="J27" s="384" t="str">
        <f>IF(J8=0," ","0")</f>
        <v xml:space="preserve"> </v>
      </c>
      <c r="K27" s="385"/>
      <c r="L27" s="384" t="str">
        <f>IF(L8=0," ","0")</f>
        <v xml:space="preserve"> </v>
      </c>
      <c r="M27" s="28"/>
    </row>
    <row r="28" spans="1:13" ht="49.9" customHeight="1" thickTop="1" thickBot="1">
      <c r="B28" s="433" t="s">
        <v>923</v>
      </c>
      <c r="C28" s="119"/>
      <c r="D28" s="397">
        <f>SUM(D21:D27)</f>
        <v>130</v>
      </c>
      <c r="E28" s="398"/>
      <c r="F28" s="397">
        <f>SUM(F21:F27)</f>
        <v>0</v>
      </c>
      <c r="G28" s="398"/>
      <c r="H28" s="397">
        <f>SUM(H21:H27)</f>
        <v>0</v>
      </c>
      <c r="I28" s="398"/>
      <c r="J28" s="397">
        <f>SUM(J21:J27)</f>
        <v>0</v>
      </c>
      <c r="K28" s="399"/>
      <c r="L28" s="400">
        <f>SUM(L21:L27)</f>
        <v>0</v>
      </c>
      <c r="M28" s="28"/>
    </row>
    <row r="29" spans="1:13" ht="49.9" customHeight="1" thickTop="1" thickBot="1">
      <c r="B29" s="433" t="s">
        <v>924</v>
      </c>
      <c r="C29" s="119"/>
      <c r="D29" s="397">
        <f>D28</f>
        <v>130</v>
      </c>
      <c r="E29" s="398"/>
      <c r="F29" s="397">
        <f>D29+F28</f>
        <v>130</v>
      </c>
      <c r="G29" s="398"/>
      <c r="H29" s="397">
        <f>F29+H28</f>
        <v>130</v>
      </c>
      <c r="I29" s="398"/>
      <c r="J29" s="397">
        <f>J28+H29</f>
        <v>130</v>
      </c>
      <c r="K29" s="399"/>
      <c r="L29" s="400">
        <f>L28+J29</f>
        <v>130</v>
      </c>
      <c r="M29" s="130"/>
    </row>
    <row r="30" spans="1:13" ht="49.9" customHeight="1" thickTop="1" thickBot="1">
      <c r="B30" s="434" t="s">
        <v>925</v>
      </c>
      <c r="C30" s="120"/>
      <c r="D30" s="401"/>
      <c r="E30" s="402"/>
      <c r="F30" s="401"/>
      <c r="G30" s="398"/>
      <c r="H30" s="401"/>
      <c r="I30" s="402"/>
      <c r="J30" s="401"/>
      <c r="K30" s="403"/>
      <c r="L30" s="404"/>
      <c r="M30" s="28"/>
    </row>
    <row r="31" spans="1:13" ht="49.9" customHeight="1" thickTop="1" thickBot="1">
      <c r="B31" s="434" t="s">
        <v>926</v>
      </c>
      <c r="C31" s="120"/>
      <c r="D31" s="401"/>
      <c r="E31" s="402"/>
      <c r="F31" s="401"/>
      <c r="G31" s="402"/>
      <c r="H31" s="401"/>
      <c r="I31" s="402"/>
      <c r="J31" s="401"/>
      <c r="K31" s="403"/>
      <c r="L31" s="404"/>
      <c r="M31" s="131" t="s">
        <v>679</v>
      </c>
    </row>
    <row r="32" spans="1:13" ht="49.9" customHeight="1" thickTop="1">
      <c r="B32" s="48"/>
      <c r="J32" s="14"/>
      <c r="K32" s="2" t="s">
        <v>30</v>
      </c>
      <c r="M32" s="28" t="s">
        <v>486</v>
      </c>
    </row>
    <row r="33" spans="2:13" ht="49.9" customHeight="1">
      <c r="B33" s="48"/>
      <c r="J33" s="49" t="s">
        <v>31</v>
      </c>
      <c r="M33" s="28"/>
    </row>
    <row r="34" spans="2:13" ht="49.9" customHeight="1">
      <c r="B34" s="417" t="s">
        <v>32</v>
      </c>
      <c r="C34" s="121"/>
      <c r="D34" t="s">
        <v>33</v>
      </c>
      <c r="M34" s="28"/>
    </row>
    <row r="35" spans="2:13" ht="49.9" customHeight="1">
      <c r="B35" s="435" t="s">
        <v>34</v>
      </c>
      <c r="C35" s="122"/>
      <c r="D35" s="405" t="s">
        <v>68</v>
      </c>
      <c r="E35" s="406"/>
      <c r="F35" s="405"/>
      <c r="G35" s="406"/>
      <c r="H35" s="405"/>
      <c r="I35" s="406"/>
      <c r="J35" s="405"/>
      <c r="K35" s="406"/>
      <c r="L35" s="405"/>
      <c r="M35" s="28"/>
    </row>
    <row r="36" spans="2:13" ht="49.9" customHeight="1">
      <c r="B36" s="435" t="s">
        <v>35</v>
      </c>
      <c r="C36" s="122"/>
      <c r="D36" s="405" t="s">
        <v>61</v>
      </c>
      <c r="E36" s="406"/>
      <c r="F36" s="405"/>
      <c r="G36" s="406"/>
      <c r="H36" s="405"/>
      <c r="I36" s="406"/>
      <c r="J36" s="405"/>
      <c r="K36" s="406"/>
      <c r="L36" s="405"/>
      <c r="M36" s="53"/>
    </row>
    <row r="37" spans="2:13" ht="49.9" customHeight="1">
      <c r="B37" s="435" t="s">
        <v>36</v>
      </c>
      <c r="C37" s="122"/>
      <c r="D37" s="405" t="s">
        <v>57</v>
      </c>
      <c r="E37" s="406"/>
      <c r="F37" s="405"/>
      <c r="G37" s="406"/>
      <c r="H37" s="405"/>
      <c r="I37" s="406"/>
      <c r="J37" s="405"/>
      <c r="K37" s="406"/>
      <c r="L37" s="405"/>
      <c r="M37" s="53"/>
    </row>
    <row r="38" spans="2:13" ht="49.9" customHeight="1">
      <c r="B38" s="435"/>
      <c r="C38" s="122"/>
      <c r="D38" s="405"/>
      <c r="E38" s="406"/>
      <c r="F38" s="407"/>
      <c r="G38" s="408"/>
      <c r="H38" s="405"/>
      <c r="I38" s="406"/>
      <c r="J38" s="405"/>
      <c r="K38" s="406"/>
      <c r="L38" s="405"/>
      <c r="M38" s="53"/>
    </row>
    <row r="39" spans="2:13" ht="49.9" customHeight="1">
      <c r="B39" s="435" t="s">
        <v>37</v>
      </c>
      <c r="C39" s="122"/>
      <c r="D39" s="405" t="s">
        <v>485</v>
      </c>
      <c r="E39" s="406"/>
      <c r="F39" s="405"/>
      <c r="G39" s="406"/>
      <c r="H39" s="405"/>
      <c r="I39" s="406"/>
      <c r="J39" s="405"/>
      <c r="K39" s="406"/>
      <c r="L39" s="405"/>
      <c r="M39" s="53"/>
    </row>
    <row r="40" spans="2:13" ht="49.9" customHeight="1">
      <c r="B40" s="435" t="s">
        <v>38</v>
      </c>
      <c r="C40" s="122"/>
      <c r="D40" s="405" t="s">
        <v>69</v>
      </c>
      <c r="E40" s="406"/>
      <c r="F40" s="405"/>
      <c r="G40" s="406"/>
      <c r="H40" s="405"/>
      <c r="I40" s="406"/>
      <c r="J40" s="405"/>
      <c r="K40" s="406"/>
      <c r="L40" s="405"/>
      <c r="M40" s="53"/>
    </row>
    <row r="41" spans="2:13" ht="49.9" customHeight="1">
      <c r="B41" s="435" t="s">
        <v>39</v>
      </c>
      <c r="C41" s="122"/>
      <c r="D41" s="405" t="s">
        <v>486</v>
      </c>
      <c r="E41" s="406"/>
      <c r="F41" s="405"/>
      <c r="G41" s="406"/>
      <c r="H41" s="405"/>
      <c r="I41" s="406"/>
      <c r="J41" s="405"/>
      <c r="K41" s="406"/>
      <c r="L41" s="405"/>
      <c r="M41" s="53"/>
    </row>
    <row r="42" spans="2:13" ht="49.9" customHeight="1">
      <c r="B42" s="436" t="s">
        <v>40</v>
      </c>
      <c r="C42" s="123"/>
      <c r="D42" s="34"/>
      <c r="E42" s="259"/>
      <c r="H42" s="34"/>
      <c r="I42" s="259"/>
      <c r="J42" s="34"/>
      <c r="K42" s="259"/>
      <c r="L42" s="34"/>
      <c r="M42" s="53"/>
    </row>
    <row r="43" spans="2:13" ht="49.9" customHeight="1">
      <c r="B43" s="48"/>
      <c r="D43" s="34"/>
      <c r="E43" s="259"/>
      <c r="F43" s="34"/>
      <c r="G43" s="259"/>
      <c r="H43" s="34"/>
      <c r="I43" s="259"/>
      <c r="J43" s="34"/>
      <c r="K43" s="259"/>
      <c r="L43" s="34"/>
      <c r="M43" s="53"/>
    </row>
    <row r="44" spans="2:13" ht="49.9" customHeight="1">
      <c r="B44" s="419" t="s">
        <v>41</v>
      </c>
      <c r="C44" s="121"/>
      <c r="D44" s="55"/>
      <c r="E44" s="260"/>
      <c r="F44" s="34"/>
      <c r="G44" s="259"/>
      <c r="H44" s="34"/>
      <c r="I44" s="259"/>
      <c r="J44" s="428" t="s">
        <v>42</v>
      </c>
      <c r="K44" s="260"/>
      <c r="L44" s="34"/>
      <c r="M44" s="53"/>
    </row>
    <row r="45" spans="2:13" ht="49.9" customHeight="1">
      <c r="B45" s="419" t="s">
        <v>43</v>
      </c>
      <c r="C45" s="124"/>
      <c r="D45" s="425"/>
      <c r="E45" s="426"/>
      <c r="F45" s="427" t="s">
        <v>44</v>
      </c>
      <c r="G45" s="259"/>
      <c r="H45" s="34">
        <f>M30*8</f>
        <v>0</v>
      </c>
      <c r="I45" s="259"/>
      <c r="J45" s="429" t="s">
        <v>45</v>
      </c>
      <c r="M45" s="53"/>
    </row>
    <row r="46" spans="2:13" ht="49.9" customHeight="1">
      <c r="B46" s="419" t="s">
        <v>46</v>
      </c>
      <c r="C46" s="124"/>
      <c r="D46" s="425" t="s">
        <v>47</v>
      </c>
      <c r="E46" s="426"/>
      <c r="F46" s="427" t="s">
        <v>44</v>
      </c>
      <c r="G46" s="259"/>
      <c r="H46" s="34">
        <f>F47*8</f>
        <v>0</v>
      </c>
      <c r="I46" s="259"/>
      <c r="J46" s="429" t="s">
        <v>48</v>
      </c>
      <c r="M46" s="53"/>
    </row>
    <row r="47" spans="2:13" ht="49.9" customHeight="1">
      <c r="B47" s="420" t="s">
        <v>49</v>
      </c>
      <c r="D47" s="34"/>
      <c r="E47" s="259"/>
      <c r="F47" s="58"/>
      <c r="G47" s="268"/>
      <c r="H47" s="34"/>
      <c r="I47" s="259"/>
      <c r="J47" s="34"/>
      <c r="K47" s="259"/>
      <c r="L47" s="34"/>
      <c r="M47" s="53"/>
    </row>
    <row r="48" spans="2:13" ht="49.9" customHeight="1">
      <c r="B48" s="420"/>
      <c r="D48" s="55"/>
      <c r="E48" s="260"/>
      <c r="F48" s="34"/>
      <c r="G48" s="259"/>
      <c r="H48" s="34"/>
      <c r="I48" s="259"/>
      <c r="J48" s="34"/>
      <c r="K48" s="259"/>
      <c r="L48" s="34"/>
      <c r="M48" s="53"/>
    </row>
    <row r="49" spans="2:13" ht="49.9" customHeight="1" thickBot="1">
      <c r="B49" s="421" t="s">
        <v>50</v>
      </c>
      <c r="C49" s="125"/>
      <c r="D49" s="60"/>
      <c r="E49" s="261"/>
      <c r="F49" s="34"/>
      <c r="G49" s="259"/>
      <c r="H49" s="60"/>
      <c r="I49" s="261"/>
      <c r="J49" s="60"/>
      <c r="K49" s="261"/>
      <c r="L49" s="60"/>
      <c r="M49" s="53"/>
    </row>
    <row r="50" spans="2:13" ht="49.9" customHeight="1" thickBot="1">
      <c r="B50" s="422" t="s">
        <v>921</v>
      </c>
      <c r="C50" s="124"/>
      <c r="D50" s="409" t="s">
        <v>869</v>
      </c>
      <c r="E50" s="410"/>
      <c r="F50" s="409"/>
      <c r="G50" s="410"/>
      <c r="H50" s="409"/>
      <c r="I50" s="410"/>
      <c r="J50" s="409"/>
      <c r="K50" s="410"/>
      <c r="L50" s="409"/>
      <c r="M50" s="53"/>
    </row>
    <row r="51" spans="2:13" ht="49.9" customHeight="1" thickBot="1">
      <c r="B51" s="422" t="s">
        <v>922</v>
      </c>
      <c r="C51" s="124"/>
      <c r="D51" s="409">
        <v>71</v>
      </c>
      <c r="E51" s="410"/>
      <c r="F51" s="409"/>
      <c r="G51" s="410"/>
      <c r="H51" s="409"/>
      <c r="I51" s="410"/>
      <c r="J51" s="409"/>
      <c r="K51" s="410"/>
      <c r="L51" s="409"/>
      <c r="M51" s="53"/>
    </row>
    <row r="52" spans="2:13" ht="49.9" customHeight="1">
      <c r="B52" s="423" t="s">
        <v>53</v>
      </c>
      <c r="C52" s="126"/>
      <c r="D52" s="34"/>
      <c r="E52" s="259"/>
      <c r="J52" s="34"/>
      <c r="K52" s="259"/>
      <c r="L52" s="34"/>
      <c r="M52" s="53"/>
    </row>
    <row r="53" spans="2:13" ht="49.9" customHeight="1">
      <c r="B53" s="420" t="s">
        <v>54</v>
      </c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49.9" customHeight="1">
      <c r="B54" s="420"/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 ht="49.9" customHeight="1" thickBot="1">
      <c r="B55" s="424"/>
      <c r="C55" s="68"/>
      <c r="D55" s="68"/>
      <c r="E55" s="264"/>
      <c r="F55" s="68"/>
      <c r="G55" s="264"/>
      <c r="H55" s="68"/>
      <c r="I55" s="264"/>
      <c r="J55" s="68"/>
      <c r="K55" s="264"/>
      <c r="L55" s="68"/>
      <c r="M55" s="98"/>
    </row>
    <row r="56" spans="2:13" ht="15.75" thickTop="1"/>
  </sheetData>
  <mergeCells count="2">
    <mergeCell ref="B1:M1"/>
    <mergeCell ref="H2:J2"/>
  </mergeCells>
  <dataValidations count="8">
    <dataValidation type="list" errorStyle="information" operator="equal" allowBlank="1" showErrorMessage="1" sqref="D35:L35" xr:uid="{00000000-0002-0000-2000-000000000000}">
      <formula1>"Ted Dunn,Richard Gray,Billy Rueckert, Victor Varney"</formula1>
    </dataValidation>
    <dataValidation type="list" errorStyle="information" operator="equal" allowBlank="1" showErrorMessage="1" sqref="D39:L39" xr:uid="{00000000-0002-0000-2000-000001000000}">
      <formula1>"Chris R Boli,Jay Horn, Nathan DeWitt"</formula1>
    </dataValidation>
    <dataValidation type="list" errorStyle="information" operator="equal" allowBlank="1" showErrorMessage="1" sqref="D40:L40 D41" xr:uid="{00000000-0002-0000-2000-000002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E41:L41" xr:uid="{00000000-0002-0000-2000-000003000000}">
      <formula1>"Dennis Winchell, Art Kotz, Harold BoettcherArt Kotz, Rob Grau,Joe Mills,John Morck,Brandt Wilkus,Chris Tilley,Charles Stirewalt,Victor Varney,Nick Conner,Richard Gray,John Tredway,Donald Marshall"</formula1>
    </dataValidation>
    <dataValidation errorStyle="information" allowBlank="1" showInputMessage="1" showErrorMessage="1" sqref="D42:E42" xr:uid="{00000000-0002-0000-2000-000004000000}"/>
    <dataValidation type="list" errorStyle="information" operator="equal" allowBlank="1" showErrorMessage="1" sqref="D37:L37" xr:uid="{00000000-0002-0000-2000-000005000000}">
      <formula1>"Donald Marshall,Charles Stirewalt,Chris Tilley,John Tredway,Victor Varney"</formula1>
    </dataValidation>
    <dataValidation type="list" errorStyle="information" operator="equal" allowBlank="1" showErrorMessage="1" sqref="D36:L36" xr:uid="{00000000-0002-0000-2000-000006000000}">
      <formula1>"Harold Boettcher,Gene Ezzell,Rob Grau,Roger Koss,Gray Lackey,Michael S MacLean,Joe Mills,John F Morck,Ray Albers"</formula1>
    </dataValidation>
    <dataValidation type="list" errorStyle="warning" operator="equal" allowBlank="1" showErrorMessage="1" sqref="D8:L8" xr:uid="{00000000-0002-0000-2000-000007000000}">
      <formula1>"17,,399,671,1686,1640"</formula1>
    </dataValidation>
  </dataValidations>
  <pageMargins left="0.7" right="0.7" top="0.75" bottom="0.75" header="0.3" footer="0.3"/>
  <pageSetup scale="24" fitToWidth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Check Names" prompt="_x000a__x000a_" xr:uid="{0F1F2CBE-CEC8-4351-91C5-48D6E1390EAE}">
          <x14:formula1>
            <xm:f>DATA_Lists!$X$4:$X$219</xm:f>
          </x14:formula1>
          <xm:sqref>M32</xm:sqref>
        </x14:dataValidation>
      </x14:dataValidations>
    </ext>
  </extLst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26">
    <pageSetUpPr fitToPage="1"/>
  </sheetPr>
  <dimension ref="A1:Q56"/>
  <sheetViews>
    <sheetView workbookViewId="0"/>
  </sheetViews>
  <sheetFormatPr defaultRowHeight="15"/>
  <cols>
    <col min="1" max="1" width="3.28515625" customWidth="1"/>
    <col min="2" max="2" width="50.7109375" customWidth="1"/>
    <col min="3" max="3" width="2.28515625" customWidth="1"/>
    <col min="4" max="4" width="50.7109375" customWidth="1"/>
    <col min="5" max="5" width="2.140625" style="14" customWidth="1"/>
    <col min="6" max="6" width="50.7109375" customWidth="1"/>
    <col min="7" max="7" width="2.140625" style="14" customWidth="1"/>
    <col min="8" max="8" width="50.7109375" customWidth="1"/>
    <col min="9" max="9" width="1.7109375" style="14" customWidth="1"/>
    <col min="10" max="10" width="50.7109375" customWidth="1"/>
    <col min="11" max="11" width="2.140625" style="14" customWidth="1"/>
    <col min="12" max="12" width="50.7109375" customWidth="1"/>
    <col min="13" max="13" width="20.7109375" customWidth="1"/>
    <col min="14" max="14" width="1.5703125" customWidth="1"/>
    <col min="15" max="15" width="23.28515625" customWidth="1"/>
    <col min="16" max="1030" width="11.7109375" customWidth="1"/>
  </cols>
  <sheetData>
    <row r="1" spans="1:17" ht="55.9" customHeight="1" thickTop="1">
      <c r="B1" s="501" t="s">
        <v>3</v>
      </c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</row>
    <row r="2" spans="1:17" ht="49.9" customHeight="1">
      <c r="B2" s="411" t="s">
        <v>4</v>
      </c>
      <c r="C2" s="110"/>
      <c r="D2" s="239"/>
      <c r="E2" s="250"/>
      <c r="F2" s="6" t="s">
        <v>5</v>
      </c>
      <c r="G2" s="265"/>
      <c r="H2" s="502">
        <v>45080</v>
      </c>
      <c r="I2" s="502"/>
      <c r="J2" s="502"/>
      <c r="K2" s="271"/>
      <c r="L2" s="99" t="s">
        <v>7</v>
      </c>
      <c r="M2" s="8" t="s">
        <v>6</v>
      </c>
    </row>
    <row r="3" spans="1:17" ht="49.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438">
        <f>IF(H2="","",INDEX('2023_Trains'!B7:D59,MATCH(H2,'2023_Trains'!C7:C59,0),1))</f>
        <v>16</v>
      </c>
    </row>
    <row r="4" spans="1:17" ht="49.9" customHeight="1">
      <c r="B4" s="5"/>
      <c r="C4" s="110"/>
      <c r="D4" s="437"/>
      <c r="E4" s="251"/>
      <c r="F4" s="102"/>
      <c r="G4" s="266"/>
      <c r="H4" s="396">
        <f>IF(H2=0," ",VLOOKUP(H2,'2023_Trains'!C9:N62,11,))</f>
        <v>2928</v>
      </c>
      <c r="I4" s="270"/>
      <c r="J4" s="246"/>
      <c r="K4" s="273"/>
      <c r="L4" s="35"/>
      <c r="M4" s="108"/>
    </row>
    <row r="5" spans="1:17" ht="49.9" customHeight="1">
      <c r="B5" s="412" t="s">
        <v>917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49.9" customHeight="1">
      <c r="A6" s="14"/>
      <c r="B6" s="413" t="s">
        <v>918</v>
      </c>
      <c r="C6" s="112"/>
      <c r="D6" s="381" t="str">
        <f>IF($H$2=0," ",IF(VLOOKUP($H$2,'2023_Trains'!$C$7:$N$63,4)=0," ",VLOOKUP($H$2,'2023_Trains'!$C$7:$N$63,4,FALSE)))</f>
        <v>1:00 pm</v>
      </c>
      <c r="E6" s="382"/>
      <c r="F6" s="381" t="str">
        <f>IF($H$2=0," ",IF(VLOOKUP($H$2,'2023_Trains'!$C$7:$N$63,5)=0," ",VLOOKUP($H$2,'2023_Trains'!$C$7:$N$63,5,FALSE)))</f>
        <v>2:30 pm</v>
      </c>
      <c r="G6" s="382"/>
      <c r="H6" s="381" t="str">
        <f>IF($H$2=0," ",IF(VLOOKUP($H$2,'2023_Trains'!$C$7:$N$63,6)=0," ",VLOOKUP($H$2,'2023_Trains'!$C$7:$N$63,6,FALSE)))</f>
        <v>4:00 pm</v>
      </c>
      <c r="I6" s="382"/>
      <c r="J6" s="381" t="str">
        <f>IF($H$2=0," ",IF(VLOOKUP($H$2,'2023_Trains'!$C$7:$N$63,7)=0," ",VLOOKUP($H$2,'2023_Trains'!$C$7:$N$63,7,FALSE)))</f>
        <v>5:30 pm</v>
      </c>
      <c r="K6" s="382"/>
      <c r="L6" s="381" t="str">
        <f>IF($H$2=0," ",IF(VLOOKUP($H$2,'2023_Trains'!$C$7:$N$63,8)=0," ",VLOOKUP($H$2,'2023_Trains'!$C$7:$N$63,8,FALSE)))</f>
        <v xml:space="preserve"> </v>
      </c>
      <c r="M6" s="26"/>
      <c r="N6" s="14"/>
    </row>
    <row r="7" spans="1:17" ht="49.9" customHeight="1">
      <c r="A7" s="14"/>
      <c r="B7" s="18" t="s">
        <v>919</v>
      </c>
      <c r="C7" s="113"/>
      <c r="D7" s="383">
        <f>IF(D6=" "," ",VALUE(D6))</f>
        <v>0.54166666666666663</v>
      </c>
      <c r="E7" s="382"/>
      <c r="F7" s="383">
        <f>IF(F6=" "," ",VALUE(F6))</f>
        <v>0.60416666666666663</v>
      </c>
      <c r="G7" s="382"/>
      <c r="H7" s="383">
        <f t="shared" ref="H7:L7" si="0">IF(H6=" "," ",VALUE(H6))</f>
        <v>0.66666666666666663</v>
      </c>
      <c r="I7" s="382"/>
      <c r="J7" s="383">
        <f t="shared" si="0"/>
        <v>0.72916666666666663</v>
      </c>
      <c r="K7" s="382"/>
      <c r="L7" s="383" t="str">
        <f t="shared" si="0"/>
        <v xml:space="preserve"> </v>
      </c>
      <c r="M7" s="330"/>
      <c r="N7" s="14"/>
      <c r="O7" s="282"/>
    </row>
    <row r="8" spans="1:17" ht="49.9" customHeight="1">
      <c r="B8" s="18" t="s">
        <v>920</v>
      </c>
      <c r="C8" s="113"/>
      <c r="D8" s="384">
        <v>399</v>
      </c>
      <c r="E8" s="385"/>
      <c r="F8" s="384">
        <v>671</v>
      </c>
      <c r="G8" s="385"/>
      <c r="H8" s="384">
        <v>399</v>
      </c>
      <c r="I8" s="385"/>
      <c r="J8" s="384">
        <v>671</v>
      </c>
      <c r="K8" s="385"/>
      <c r="L8" s="384"/>
      <c r="M8" s="20"/>
    </row>
    <row r="9" spans="1:17" ht="49.9" customHeight="1">
      <c r="B9" s="23"/>
      <c r="C9" s="114"/>
      <c r="D9" s="386"/>
      <c r="E9" s="387"/>
      <c r="F9" s="388"/>
      <c r="G9" s="387"/>
      <c r="H9" s="388"/>
      <c r="I9" s="387"/>
      <c r="J9" s="388"/>
      <c r="K9" s="387"/>
      <c r="L9" s="388"/>
      <c r="M9" s="20"/>
    </row>
    <row r="10" spans="1:17" ht="49.9" customHeight="1">
      <c r="B10" s="414" t="s">
        <v>12</v>
      </c>
      <c r="C10" s="132" t="s">
        <v>927</v>
      </c>
      <c r="D10" s="389">
        <f>IF(C10=0," ",TIMEVALUE(LEFT(C10,2)&amp;":"&amp;MID(C10,3,2)&amp;":"&amp;RIGHT(C10,2)))</f>
        <v>0.54165509259259259</v>
      </c>
      <c r="E10" s="390" t="s">
        <v>933</v>
      </c>
      <c r="F10" s="389">
        <f>IF(E10=0," ",TIMEVALUE(LEFT(E10,2)&amp;":"&amp;MID(E10,3,2)&amp;":"&amp;RIGHT(E10,2)))</f>
        <v>0.60239583333333335</v>
      </c>
      <c r="G10" s="390" t="s">
        <v>906</v>
      </c>
      <c r="H10" s="389">
        <f t="shared" ref="H10" si="1">IF(G10=0," ",TIMEVALUE(LEFT(G10,2)&amp;":"&amp;MID(G10,3,2)&amp;":"&amp;RIGHT(G10,2)))</f>
        <v>0.66666666666666663</v>
      </c>
      <c r="I10" s="390" t="s">
        <v>943</v>
      </c>
      <c r="J10" s="389">
        <f t="shared" ref="J10" si="2">IF(I10=0," ",TIMEVALUE(LEFT(I10,2)&amp;":"&amp;MID(I10,3,2)&amp;":"&amp;RIGHT(I10,2)))</f>
        <v>0.72880787037037031</v>
      </c>
      <c r="K10" s="390"/>
      <c r="L10" s="389" t="str">
        <f t="shared" ref="L10" si="3">IF(K10=0," ",TIMEVALUE(LEFT(K10,2)&amp;":"&amp;MID(K10,3,2)&amp;":"&amp;RIGHT(K10,2)))</f>
        <v xml:space="preserve"> </v>
      </c>
      <c r="M10" s="337"/>
    </row>
    <row r="11" spans="1:17" ht="49.9" customHeight="1">
      <c r="B11" s="415" t="s">
        <v>13</v>
      </c>
      <c r="C11" s="248"/>
      <c r="D11" s="439" t="str">
        <f>IF(C12=0," ",$L$2)</f>
        <v>R</v>
      </c>
      <c r="E11" s="439"/>
      <c r="F11" s="439" t="str">
        <f>IF(E12=0," ",$L$2)</f>
        <v>R</v>
      </c>
      <c r="G11" s="439"/>
      <c r="H11" s="439" t="str">
        <f t="shared" ref="H11" si="4">IF(G12=0," ",$L$2)</f>
        <v>R</v>
      </c>
      <c r="I11" s="439"/>
      <c r="J11" s="439" t="str">
        <f t="shared" ref="J11" si="5">IF(I12=0," ",$L$2)</f>
        <v>R</v>
      </c>
      <c r="K11" s="439"/>
      <c r="L11" s="439" t="str">
        <f t="shared" ref="L11" si="6">IF(K12=0," ",$L$2)</f>
        <v xml:space="preserve"> </v>
      </c>
      <c r="M11" s="337"/>
      <c r="O11" s="245"/>
    </row>
    <row r="12" spans="1:17" ht="49.9" customHeight="1">
      <c r="B12" s="414" t="s">
        <v>14</v>
      </c>
      <c r="C12" s="132" t="s">
        <v>928</v>
      </c>
      <c r="D12" s="389">
        <f>IF(C12=0," ",TIMEVALUE(LEFT(C12,2)&amp;":"&amp;MID(C12,3,2)&amp;":"&amp;RIGHT(C12,2)))</f>
        <v>0.54802083333333329</v>
      </c>
      <c r="E12" s="390" t="s">
        <v>840</v>
      </c>
      <c r="F12" s="389">
        <f>IF(E12=0," ",TIMEVALUE(LEFT(E12,2)&amp;":"&amp;MID(E12,3,2)&amp;":"&amp;RIGHT(E12,2)))</f>
        <v>0.60945601851851849</v>
      </c>
      <c r="G12" s="390" t="s">
        <v>938</v>
      </c>
      <c r="H12" s="389">
        <f t="shared" ref="H12" si="7">IF(G12=0," ",TIMEVALUE(LEFT(G12,2)&amp;":"&amp;MID(G12,3,2)&amp;":"&amp;RIGHT(G12,2)))</f>
        <v>0.67372685185185188</v>
      </c>
      <c r="I12" s="390" t="s">
        <v>944</v>
      </c>
      <c r="J12" s="389">
        <f t="shared" ref="J12" si="8">IF(I12=0," ",TIMEVALUE(LEFT(I12,2)&amp;":"&amp;MID(I12,3,2)&amp;":"&amp;RIGHT(I12,2)))</f>
        <v>0.73657407407407405</v>
      </c>
      <c r="K12" s="390"/>
      <c r="L12" s="389" t="str">
        <f t="shared" ref="L12" si="9">IF(K12=0," ",TIMEVALUE(LEFT(K12,2)&amp;":"&amp;MID(K12,3,2)&amp;":"&amp;RIGHT(K12,2)))</f>
        <v xml:space="preserve"> </v>
      </c>
      <c r="M12" s="337"/>
      <c r="O12" s="301"/>
    </row>
    <row r="13" spans="1:17" ht="49.9" customHeight="1">
      <c r="B13" s="414" t="s">
        <v>16</v>
      </c>
      <c r="C13" s="132" t="s">
        <v>929</v>
      </c>
      <c r="D13" s="389">
        <f>IF(C13=0," ",TIMEVALUE(LEFT(C13,2)&amp;":"&amp;MID(C13,3,2)&amp;":"&amp;RIGHT(C13,2)))</f>
        <v>0.55296296296296299</v>
      </c>
      <c r="E13" s="393" t="s">
        <v>936</v>
      </c>
      <c r="F13" s="389">
        <f>IF(E13=0," ",TIMEVALUE(LEFT(E13,2)&amp;":"&amp;MID(E13,3,2)&amp;":"&amp;RIGHT(E13,2)))</f>
        <v>0.61581018518518515</v>
      </c>
      <c r="G13" s="393" t="s">
        <v>939</v>
      </c>
      <c r="H13" s="389">
        <f>IF(G13=0," ",TIMEVALUE(LEFT(G13,2)&amp;":"&amp;MID(G13,3,2)&amp;":"&amp;RIGHT(G13,2)))</f>
        <v>0.67937499999999995</v>
      </c>
      <c r="I13" s="393" t="s">
        <v>945</v>
      </c>
      <c r="J13" s="389">
        <f>IF(I13=0," ",TIMEVALUE(LEFT(I13,2)&amp;":"&amp;MID(I13,3,2)&amp;":"&amp;RIGHT(I13,2)))</f>
        <v>0.74151620370370364</v>
      </c>
      <c r="K13" s="393"/>
      <c r="L13" s="389" t="str">
        <f>IF(K13=0," ",TIMEVALUE(LEFT(K13,2)&amp;":"&amp;MID(K13,3,2)&amp;":"&amp;RIGHT(K13,2)))</f>
        <v xml:space="preserve"> </v>
      </c>
      <c r="M13" s="337" t="s">
        <v>15</v>
      </c>
    </row>
    <row r="14" spans="1:17" ht="49.9" customHeight="1">
      <c r="B14" s="414" t="s">
        <v>17</v>
      </c>
      <c r="C14" s="132" t="s">
        <v>930</v>
      </c>
      <c r="D14" s="389">
        <f>IF(C14=0," ",TIMEVALUE(LEFT(C14,2)&amp;":"&amp;MID(C14,3,2)&amp;":"&amp;RIGHT(C14,2)))</f>
        <v>0.56355324074074076</v>
      </c>
      <c r="E14" s="390" t="s">
        <v>934</v>
      </c>
      <c r="F14" s="389">
        <f>IF(E14=0," ",TIMEVALUE(LEFT(E14,2)&amp;":"&amp;MID(E14,3,2)&amp;":"&amp;RIGHT(E14,2)))</f>
        <v>0.62782407407407403</v>
      </c>
      <c r="G14" s="390" t="s">
        <v>940</v>
      </c>
      <c r="H14" s="389">
        <f t="shared" ref="H14:H17" si="10">IF(G14=0," ",TIMEVALUE(LEFT(G14,2)&amp;":"&amp;MID(G14,3,2)&amp;":"&amp;RIGHT(G14,2)))</f>
        <v>0.69208333333333327</v>
      </c>
      <c r="I14" s="390" t="s">
        <v>946</v>
      </c>
      <c r="J14" s="389">
        <f t="shared" ref="J14:J17" si="11">IF(I14=0," ",TIMEVALUE(LEFT(I14,2)&amp;":"&amp;MID(I14,3,2)&amp;":"&amp;RIGHT(I14,2)))</f>
        <v>0.75423611111111111</v>
      </c>
      <c r="K14" s="390"/>
      <c r="L14" s="389" t="str">
        <f t="shared" ref="L14:L17" si="12">IF(K14=0," ",TIMEVALUE(LEFT(K14,2)&amp;":"&amp;MID(K14,3,2)&amp;":"&amp;RIGHT(K14,2)))</f>
        <v xml:space="preserve"> </v>
      </c>
      <c r="M14" s="337"/>
      <c r="Q14" s="247"/>
    </row>
    <row r="15" spans="1:17" ht="49.9" customHeight="1">
      <c r="B15" s="414" t="s">
        <v>18</v>
      </c>
      <c r="C15" s="132" t="s">
        <v>931</v>
      </c>
      <c r="D15" s="389">
        <f>IF(C15=0," ",TIMEVALUE(LEFT(C15,2)&amp;":"&amp;MID(C15,3,2)&amp;":"&amp;RIGHT(C15,2)))</f>
        <v>0.56990740740740742</v>
      </c>
      <c r="E15" s="390" t="s">
        <v>935</v>
      </c>
      <c r="F15" s="389">
        <f>IF(E15=0," ",TIMEVALUE(LEFT(E15,2)&amp;":"&amp;MID(E15,3,2)&amp;":"&amp;RIGHT(E15,2)))</f>
        <v>0.63206018518518514</v>
      </c>
      <c r="G15" s="390" t="s">
        <v>941</v>
      </c>
      <c r="H15" s="389">
        <f t="shared" si="10"/>
        <v>0.69843749999999993</v>
      </c>
      <c r="I15" s="390" t="s">
        <v>947</v>
      </c>
      <c r="J15" s="389">
        <f t="shared" si="11"/>
        <v>0.7591782407407407</v>
      </c>
      <c r="K15" s="390"/>
      <c r="L15" s="389" t="str">
        <f t="shared" si="12"/>
        <v xml:space="preserve"> </v>
      </c>
      <c r="M15" s="337"/>
    </row>
    <row r="16" spans="1:17" ht="49.9" customHeight="1">
      <c r="B16" s="415" t="s">
        <v>13</v>
      </c>
      <c r="C16" s="133"/>
      <c r="D16" s="439" t="str">
        <f>IF(C17=0," ",$L$2)</f>
        <v>R</v>
      </c>
      <c r="E16" s="439"/>
      <c r="F16" s="439" t="str">
        <f>IF(E17=0," ",$L$2)</f>
        <v>R</v>
      </c>
      <c r="G16" s="439"/>
      <c r="H16" s="439" t="str">
        <f t="shared" ref="H16" si="13">IF(G17=0," ",$L$2)</f>
        <v>R</v>
      </c>
      <c r="I16" s="439"/>
      <c r="J16" s="439" t="str">
        <f t="shared" ref="J16" si="14">IF(I17=0," ",$L$2)</f>
        <v>R</v>
      </c>
      <c r="K16" s="439"/>
      <c r="L16" s="439" t="str">
        <f t="shared" ref="L16" si="15">IF(K17=0," ",$L$2)</f>
        <v xml:space="preserve"> </v>
      </c>
      <c r="M16" s="337"/>
    </row>
    <row r="17" spans="1:13" ht="49.9" customHeight="1">
      <c r="B17" s="414" t="s">
        <v>19</v>
      </c>
      <c r="C17" s="132" t="s">
        <v>932</v>
      </c>
      <c r="D17" s="389">
        <f>IF(C17=0," ",TIMEVALUE(LEFT(C17,2)&amp;":"&amp;MID(C17,3,2)&amp;":"&amp;RIGHT(C17,2)))</f>
        <v>0.57767361111111104</v>
      </c>
      <c r="E17" s="390" t="s">
        <v>937</v>
      </c>
      <c r="F17" s="389">
        <f>IF(E17=0," ",TIMEVALUE(LEFT(E17,2)&amp;":"&amp;MID(E17,3,2)&amp;":"&amp;RIGHT(E17,2)))</f>
        <v>0.6384143518518518</v>
      </c>
      <c r="G17" s="390" t="s">
        <v>942</v>
      </c>
      <c r="H17" s="389">
        <f t="shared" si="10"/>
        <v>0.70549768518518519</v>
      </c>
      <c r="I17" s="390" t="s">
        <v>948</v>
      </c>
      <c r="J17" s="389">
        <f t="shared" si="11"/>
        <v>0.76482638888888888</v>
      </c>
      <c r="K17" s="390"/>
      <c r="L17" s="389" t="str">
        <f t="shared" si="12"/>
        <v xml:space="preserve"> </v>
      </c>
      <c r="M17" s="337"/>
    </row>
    <row r="18" spans="1:13" ht="49.9" customHeight="1">
      <c r="B18" s="341"/>
      <c r="C18" s="277"/>
      <c r="D18" s="394"/>
      <c r="E18" s="395"/>
      <c r="F18" s="394"/>
      <c r="G18" s="395"/>
      <c r="H18" s="394"/>
      <c r="I18" s="395"/>
      <c r="J18" s="394"/>
      <c r="K18" s="395"/>
      <c r="L18" s="394"/>
      <c r="M18" s="342"/>
    </row>
    <row r="19" spans="1:13" ht="49.9" customHeight="1">
      <c r="B19" s="29" t="s">
        <v>21</v>
      </c>
      <c r="C19" s="115"/>
      <c r="D19" s="386"/>
      <c r="E19" s="392"/>
      <c r="F19" s="386"/>
      <c r="G19" s="392"/>
      <c r="H19" s="386"/>
      <c r="I19" s="392"/>
      <c r="J19" s="386"/>
      <c r="K19" s="392"/>
      <c r="L19" s="396"/>
      <c r="M19" s="28"/>
    </row>
    <row r="20" spans="1:13" ht="49.9" customHeight="1">
      <c r="A20" t="s">
        <v>911</v>
      </c>
      <c r="B20" s="29"/>
      <c r="C20" s="115"/>
      <c r="D20" s="386"/>
      <c r="E20" s="392"/>
      <c r="F20" s="386"/>
      <c r="G20" s="392"/>
      <c r="H20" s="386"/>
      <c r="I20" s="392"/>
      <c r="J20" s="386"/>
      <c r="K20" s="392"/>
      <c r="L20" s="396"/>
      <c r="M20" s="28"/>
    </row>
    <row r="21" spans="1:13" ht="49.9" customHeight="1">
      <c r="B21" s="430">
        <v>100</v>
      </c>
      <c r="C21" s="116"/>
      <c r="D21" s="384">
        <v>18</v>
      </c>
      <c r="E21" s="384"/>
      <c r="F21" s="384">
        <v>32</v>
      </c>
      <c r="G21" s="384"/>
      <c r="H21" s="384">
        <v>16</v>
      </c>
      <c r="I21" s="384"/>
      <c r="J21" s="384">
        <v>33</v>
      </c>
      <c r="K21" s="384"/>
      <c r="L21" s="384"/>
      <c r="M21" s="28"/>
    </row>
    <row r="22" spans="1:13" ht="49.9" customHeight="1">
      <c r="B22" s="430">
        <v>101</v>
      </c>
      <c r="C22" s="116"/>
      <c r="D22" s="384">
        <v>26</v>
      </c>
      <c r="E22" s="385"/>
      <c r="F22" s="384">
        <v>16</v>
      </c>
      <c r="G22" s="385"/>
      <c r="H22" s="384">
        <v>19</v>
      </c>
      <c r="I22" s="385"/>
      <c r="J22" s="384">
        <v>28</v>
      </c>
      <c r="K22" s="385"/>
      <c r="L22" s="384"/>
      <c r="M22" s="28"/>
    </row>
    <row r="23" spans="1:13" ht="49.9" customHeight="1">
      <c r="B23" s="430">
        <v>200</v>
      </c>
      <c r="C23" s="116"/>
      <c r="D23" s="384">
        <v>44</v>
      </c>
      <c r="E23" s="385"/>
      <c r="F23" s="384">
        <v>11</v>
      </c>
      <c r="G23" s="385"/>
      <c r="H23" s="384">
        <v>29</v>
      </c>
      <c r="I23" s="385"/>
      <c r="J23" s="384">
        <v>0</v>
      </c>
      <c r="K23" s="385"/>
      <c r="L23" s="384"/>
      <c r="M23" s="28"/>
    </row>
    <row r="24" spans="1:13" ht="49.9" customHeight="1">
      <c r="B24" s="430">
        <v>201</v>
      </c>
      <c r="C24" s="116"/>
      <c r="D24" s="384">
        <v>13</v>
      </c>
      <c r="E24" s="385"/>
      <c r="F24" s="384">
        <v>7</v>
      </c>
      <c r="G24" s="385"/>
      <c r="H24" s="384">
        <v>3</v>
      </c>
      <c r="I24" s="385"/>
      <c r="J24" s="384">
        <v>0</v>
      </c>
      <c r="K24" s="385"/>
      <c r="L24" s="384"/>
      <c r="M24" s="28"/>
    </row>
    <row r="25" spans="1:13" ht="49.9" customHeight="1">
      <c r="B25" s="430">
        <v>308</v>
      </c>
      <c r="C25" s="116"/>
      <c r="D25" s="384">
        <v>10</v>
      </c>
      <c r="E25" s="385"/>
      <c r="F25" s="384">
        <v>16</v>
      </c>
      <c r="G25" s="385"/>
      <c r="H25" s="384">
        <v>8</v>
      </c>
      <c r="I25" s="385"/>
      <c r="J25" s="384">
        <v>10</v>
      </c>
      <c r="K25" s="385"/>
      <c r="L25" s="384"/>
      <c r="M25" s="28"/>
    </row>
    <row r="26" spans="1:13" ht="49.9" customHeight="1">
      <c r="B26" s="431" t="s">
        <v>24</v>
      </c>
      <c r="C26" s="117"/>
      <c r="D26" s="384" t="str">
        <f>IF(D8=0," ","0")</f>
        <v>0</v>
      </c>
      <c r="E26" s="385"/>
      <c r="F26" s="384" t="str">
        <f>IF(F8=0," ","0")</f>
        <v>0</v>
      </c>
      <c r="G26" s="385"/>
      <c r="H26" s="384" t="str">
        <f>IF(H8=0," ","0")</f>
        <v>0</v>
      </c>
      <c r="I26" s="385"/>
      <c r="J26" s="384" t="str">
        <f>IF(J8=0," ","0")</f>
        <v>0</v>
      </c>
      <c r="K26" s="385"/>
      <c r="L26" s="384" t="str">
        <f>IF(L8=0," ","0")</f>
        <v xml:space="preserve"> </v>
      </c>
      <c r="M26" s="28"/>
    </row>
    <row r="27" spans="1:13" ht="49.9" customHeight="1" thickBot="1">
      <c r="B27" s="432" t="s">
        <v>25</v>
      </c>
      <c r="C27" s="118"/>
      <c r="D27" s="384" t="str">
        <f>IF(D8=0," ","0")</f>
        <v>0</v>
      </c>
      <c r="E27" s="385"/>
      <c r="F27" s="384" t="str">
        <f>IF(F8=0," ","0")</f>
        <v>0</v>
      </c>
      <c r="G27" s="385"/>
      <c r="H27" s="384" t="str">
        <f>IF(H8=0," ","0")</f>
        <v>0</v>
      </c>
      <c r="I27" s="385"/>
      <c r="J27" s="384" t="str">
        <f>IF(J8=0," ","0")</f>
        <v>0</v>
      </c>
      <c r="K27" s="385"/>
      <c r="L27" s="384" t="str">
        <f>IF(L8=0," ","0")</f>
        <v xml:space="preserve"> </v>
      </c>
      <c r="M27" s="28"/>
    </row>
    <row r="28" spans="1:13" ht="49.9" customHeight="1" thickTop="1" thickBot="1">
      <c r="B28" s="433" t="s">
        <v>923</v>
      </c>
      <c r="C28" s="119"/>
      <c r="D28" s="397">
        <f>SUM(D21:D27)</f>
        <v>111</v>
      </c>
      <c r="E28" s="398"/>
      <c r="F28" s="397">
        <f>SUM(F21:F27)</f>
        <v>82</v>
      </c>
      <c r="G28" s="398"/>
      <c r="H28" s="397">
        <f>SUM(H21:H27)</f>
        <v>75</v>
      </c>
      <c r="I28" s="398"/>
      <c r="J28" s="397">
        <f>SUM(J21:J27)</f>
        <v>71</v>
      </c>
      <c r="K28" s="399"/>
      <c r="L28" s="400">
        <f>SUM(L21:L27)</f>
        <v>0</v>
      </c>
      <c r="M28" s="28"/>
    </row>
    <row r="29" spans="1:13" ht="49.9" customHeight="1" thickTop="1" thickBot="1">
      <c r="B29" s="433" t="s">
        <v>924</v>
      </c>
      <c r="C29" s="119"/>
      <c r="D29" s="397">
        <f>D28</f>
        <v>111</v>
      </c>
      <c r="E29" s="398"/>
      <c r="F29" s="397">
        <f>D29+F28</f>
        <v>193</v>
      </c>
      <c r="G29" s="398"/>
      <c r="H29" s="397">
        <f>F29+H28</f>
        <v>268</v>
      </c>
      <c r="I29" s="398"/>
      <c r="J29" s="397">
        <f>J28+H29</f>
        <v>339</v>
      </c>
      <c r="K29" s="399"/>
      <c r="L29" s="400">
        <f>L28+J29</f>
        <v>339</v>
      </c>
      <c r="M29" s="130"/>
    </row>
    <row r="30" spans="1:13" ht="49.9" customHeight="1" thickTop="1" thickBot="1">
      <c r="B30" s="434" t="s">
        <v>925</v>
      </c>
      <c r="C30" s="120"/>
      <c r="D30" s="401"/>
      <c r="E30" s="402"/>
      <c r="F30" s="401"/>
      <c r="G30" s="398"/>
      <c r="H30" s="401"/>
      <c r="I30" s="402"/>
      <c r="J30" s="401"/>
      <c r="K30" s="403"/>
      <c r="L30" s="404"/>
      <c r="M30" s="28"/>
    </row>
    <row r="31" spans="1:13" ht="49.9" customHeight="1" thickTop="1" thickBot="1">
      <c r="B31" s="434" t="s">
        <v>926</v>
      </c>
      <c r="C31" s="120"/>
      <c r="D31" s="401"/>
      <c r="E31" s="402"/>
      <c r="F31" s="401"/>
      <c r="G31" s="402"/>
      <c r="H31" s="401"/>
      <c r="I31" s="402"/>
      <c r="J31" s="401"/>
      <c r="K31" s="403"/>
      <c r="L31" s="404"/>
      <c r="M31" s="131" t="s">
        <v>679</v>
      </c>
    </row>
    <row r="32" spans="1:13" ht="49.9" customHeight="1" thickTop="1">
      <c r="B32" s="48"/>
      <c r="J32" s="14"/>
      <c r="K32" s="2" t="s">
        <v>30</v>
      </c>
      <c r="M32" s="28" t="s">
        <v>486</v>
      </c>
    </row>
    <row r="33" spans="2:13" ht="49.9" customHeight="1">
      <c r="B33" s="48"/>
      <c r="J33" s="49" t="s">
        <v>31</v>
      </c>
      <c r="M33" s="28"/>
    </row>
    <row r="34" spans="2:13" ht="49.9" customHeight="1">
      <c r="B34" s="417" t="s">
        <v>32</v>
      </c>
      <c r="C34" s="121"/>
      <c r="D34" t="s">
        <v>33</v>
      </c>
      <c r="M34" s="28"/>
    </row>
    <row r="35" spans="2:13" ht="49.9" customHeight="1">
      <c r="B35" s="435" t="s">
        <v>34</v>
      </c>
      <c r="C35" s="122"/>
      <c r="D35" s="405" t="s">
        <v>68</v>
      </c>
      <c r="E35" s="406"/>
      <c r="F35" s="405" t="s">
        <v>68</v>
      </c>
      <c r="G35" s="406"/>
      <c r="H35" s="405" t="s">
        <v>68</v>
      </c>
      <c r="I35" s="406"/>
      <c r="J35" s="405" t="s">
        <v>68</v>
      </c>
      <c r="K35" s="406"/>
      <c r="L35" s="405"/>
      <c r="M35" s="28"/>
    </row>
    <row r="36" spans="2:13" ht="49.9" customHeight="1">
      <c r="B36" s="435" t="s">
        <v>35</v>
      </c>
      <c r="C36" s="122"/>
      <c r="D36" s="405" t="s">
        <v>56</v>
      </c>
      <c r="E36" s="406"/>
      <c r="F36" s="405" t="s">
        <v>63</v>
      </c>
      <c r="G36" s="406"/>
      <c r="H36" s="405" t="s">
        <v>56</v>
      </c>
      <c r="I36" s="406"/>
      <c r="J36" s="405" t="s">
        <v>63</v>
      </c>
      <c r="K36" s="406"/>
      <c r="L36" s="405"/>
      <c r="M36" s="53"/>
    </row>
    <row r="37" spans="2:13" ht="49.9" customHeight="1">
      <c r="B37" s="435" t="s">
        <v>36</v>
      </c>
      <c r="C37" s="122"/>
      <c r="D37" s="405" t="s">
        <v>60</v>
      </c>
      <c r="E37" s="406"/>
      <c r="F37" s="405" t="s">
        <v>60</v>
      </c>
      <c r="G37" s="406"/>
      <c r="H37" s="405" t="s">
        <v>60</v>
      </c>
      <c r="I37" s="406"/>
      <c r="J37" s="405" t="s">
        <v>60</v>
      </c>
      <c r="K37" s="406"/>
      <c r="L37" s="405"/>
      <c r="M37" s="53"/>
    </row>
    <row r="38" spans="2:13" ht="49.9" customHeight="1">
      <c r="B38" s="435"/>
      <c r="C38" s="122"/>
      <c r="D38" s="405"/>
      <c r="E38" s="406"/>
      <c r="F38" s="407"/>
      <c r="G38" s="408"/>
      <c r="H38" s="405"/>
      <c r="I38" s="406"/>
      <c r="J38" s="405"/>
      <c r="K38" s="406"/>
      <c r="L38" s="405"/>
      <c r="M38" s="53"/>
    </row>
    <row r="39" spans="2:13" ht="49.9" customHeight="1">
      <c r="B39" s="435" t="s">
        <v>37</v>
      </c>
      <c r="C39" s="122"/>
      <c r="D39" s="440" t="s">
        <v>481</v>
      </c>
      <c r="E39" s="406"/>
      <c r="F39" s="440" t="s">
        <v>481</v>
      </c>
      <c r="G39" s="406"/>
      <c r="H39" s="440" t="s">
        <v>481</v>
      </c>
      <c r="I39" s="406"/>
      <c r="J39" s="440" t="s">
        <v>481</v>
      </c>
      <c r="K39" s="406"/>
      <c r="L39" s="405"/>
      <c r="M39" s="53"/>
    </row>
    <row r="40" spans="2:13" ht="49.9" customHeight="1">
      <c r="B40" s="435" t="s">
        <v>38</v>
      </c>
      <c r="C40" s="122"/>
      <c r="D40" s="440" t="s">
        <v>144</v>
      </c>
      <c r="E40" s="406"/>
      <c r="F40" s="405" t="s">
        <v>67</v>
      </c>
      <c r="G40" s="406"/>
      <c r="H40" s="440" t="s">
        <v>144</v>
      </c>
      <c r="I40" s="406"/>
      <c r="J40" s="405" t="s">
        <v>67</v>
      </c>
      <c r="K40" s="406"/>
      <c r="L40" s="405"/>
      <c r="M40" s="53"/>
    </row>
    <row r="41" spans="2:13" ht="49.9" customHeight="1">
      <c r="B41" s="435" t="s">
        <v>39</v>
      </c>
      <c r="C41" s="122"/>
      <c r="D41" s="405" t="s">
        <v>61</v>
      </c>
      <c r="E41" s="406"/>
      <c r="F41" s="405" t="s">
        <v>61</v>
      </c>
      <c r="G41" s="406"/>
      <c r="H41" s="405" t="s">
        <v>61</v>
      </c>
      <c r="I41" s="406"/>
      <c r="J41" s="405" t="s">
        <v>61</v>
      </c>
      <c r="K41" s="406"/>
      <c r="L41" s="405"/>
      <c r="M41" s="53"/>
    </row>
    <row r="42" spans="2:13" ht="49.9" customHeight="1">
      <c r="B42" s="436" t="s">
        <v>40</v>
      </c>
      <c r="C42" s="123"/>
      <c r="D42" s="34"/>
      <c r="E42" s="259"/>
      <c r="H42" s="34"/>
      <c r="I42" s="259"/>
      <c r="J42" s="34"/>
      <c r="K42" s="259"/>
      <c r="L42" s="34"/>
      <c r="M42" s="53"/>
    </row>
    <row r="43" spans="2:13" ht="49.9" customHeight="1">
      <c r="B43" s="48"/>
      <c r="D43" s="34"/>
      <c r="E43" s="259"/>
      <c r="F43" s="34"/>
      <c r="G43" s="259"/>
      <c r="H43" s="34"/>
      <c r="I43" s="259"/>
      <c r="J43" s="34"/>
      <c r="K43" s="259"/>
      <c r="L43" s="34"/>
      <c r="M43" s="53"/>
    </row>
    <row r="44" spans="2:13" ht="49.9" customHeight="1">
      <c r="B44" s="419" t="s">
        <v>41</v>
      </c>
      <c r="C44" s="121"/>
      <c r="D44" s="55"/>
      <c r="E44" s="260"/>
      <c r="F44" s="34"/>
      <c r="G44" s="259"/>
      <c r="H44" s="34"/>
      <c r="I44" s="259"/>
      <c r="J44" s="428" t="s">
        <v>42</v>
      </c>
      <c r="K44" s="260"/>
      <c r="L44" s="34"/>
      <c r="M44" s="53"/>
    </row>
    <row r="45" spans="2:13" ht="49.9" customHeight="1">
      <c r="B45" s="419" t="s">
        <v>43</v>
      </c>
      <c r="C45" s="124"/>
      <c r="D45" s="425"/>
      <c r="E45" s="426"/>
      <c r="F45" s="427" t="s">
        <v>44</v>
      </c>
      <c r="G45" s="259"/>
      <c r="H45" s="34">
        <f>M30*8</f>
        <v>0</v>
      </c>
      <c r="I45" s="259"/>
      <c r="J45" s="429" t="s">
        <v>45</v>
      </c>
      <c r="M45" s="53"/>
    </row>
    <row r="46" spans="2:13" ht="49.9" customHeight="1">
      <c r="B46" s="419" t="s">
        <v>46</v>
      </c>
      <c r="C46" s="124"/>
      <c r="D46" s="425" t="s">
        <v>47</v>
      </c>
      <c r="E46" s="426"/>
      <c r="F46" s="427" t="s">
        <v>44</v>
      </c>
      <c r="G46" s="259"/>
      <c r="H46" s="34">
        <f>F47*8</f>
        <v>0</v>
      </c>
      <c r="I46" s="259"/>
      <c r="J46" s="429" t="s">
        <v>48</v>
      </c>
      <c r="M46" s="53"/>
    </row>
    <row r="47" spans="2:13" ht="49.9" customHeight="1">
      <c r="B47" s="420" t="s">
        <v>49</v>
      </c>
      <c r="D47" s="34"/>
      <c r="E47" s="259"/>
      <c r="F47" s="58"/>
      <c r="G47" s="268"/>
      <c r="H47" s="34"/>
      <c r="I47" s="259"/>
      <c r="J47" s="34"/>
      <c r="K47" s="259"/>
      <c r="L47" s="34"/>
      <c r="M47" s="53"/>
    </row>
    <row r="48" spans="2:13" ht="49.9" customHeight="1">
      <c r="B48" s="420"/>
      <c r="D48" s="55"/>
      <c r="E48" s="260"/>
      <c r="F48" s="34"/>
      <c r="G48" s="259"/>
      <c r="H48" s="34"/>
      <c r="I48" s="259"/>
      <c r="J48" s="34"/>
      <c r="K48" s="259"/>
      <c r="L48" s="34"/>
      <c r="M48" s="53"/>
    </row>
    <row r="49" spans="2:13" ht="49.9" customHeight="1" thickBot="1">
      <c r="B49" s="421" t="s">
        <v>50</v>
      </c>
      <c r="C49" s="125"/>
      <c r="D49" s="60"/>
      <c r="E49" s="261"/>
      <c r="F49" s="34"/>
      <c r="G49" s="259"/>
      <c r="H49" s="60"/>
      <c r="I49" s="261"/>
      <c r="J49" s="60"/>
      <c r="K49" s="261"/>
      <c r="L49" s="60"/>
      <c r="M49" s="53"/>
    </row>
    <row r="50" spans="2:13" ht="49.9" customHeight="1" thickBot="1">
      <c r="B50" s="422" t="s">
        <v>921</v>
      </c>
      <c r="C50" s="124"/>
      <c r="D50" s="409" t="s">
        <v>869</v>
      </c>
      <c r="E50" s="410"/>
      <c r="F50" s="409" t="s">
        <v>869</v>
      </c>
      <c r="G50" s="410"/>
      <c r="H50" s="409" t="s">
        <v>869</v>
      </c>
      <c r="I50" s="410"/>
      <c r="J50" s="409" t="s">
        <v>869</v>
      </c>
      <c r="K50" s="410"/>
      <c r="L50" s="409"/>
      <c r="M50" s="53"/>
    </row>
    <row r="51" spans="2:13" ht="49.9" customHeight="1" thickBot="1">
      <c r="B51" s="422" t="s">
        <v>922</v>
      </c>
      <c r="C51" s="124"/>
      <c r="D51" s="409">
        <v>86</v>
      </c>
      <c r="E51" s="410"/>
      <c r="F51" s="409">
        <v>87</v>
      </c>
      <c r="G51" s="410"/>
      <c r="H51" s="409">
        <v>87</v>
      </c>
      <c r="I51" s="410"/>
      <c r="J51" s="409">
        <v>85</v>
      </c>
      <c r="K51" s="410"/>
      <c r="L51" s="409"/>
      <c r="M51" s="53"/>
    </row>
    <row r="52" spans="2:13" ht="49.9" customHeight="1">
      <c r="B52" s="423" t="s">
        <v>53</v>
      </c>
      <c r="C52" s="126"/>
      <c r="D52" s="34"/>
      <c r="E52" s="259"/>
      <c r="J52" s="34"/>
      <c r="K52" s="259"/>
      <c r="L52" s="34"/>
      <c r="M52" s="53"/>
    </row>
    <row r="53" spans="2:13" ht="49.9" customHeight="1">
      <c r="B53" s="420" t="s">
        <v>54</v>
      </c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49.9" customHeight="1">
      <c r="B54" s="420"/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 ht="49.9" customHeight="1" thickBot="1">
      <c r="B55" s="424"/>
      <c r="C55" s="68"/>
      <c r="D55" s="68"/>
      <c r="E55" s="264"/>
      <c r="F55" s="68"/>
      <c r="G55" s="264"/>
      <c r="H55" s="68"/>
      <c r="I55" s="264"/>
      <c r="J55" s="68"/>
      <c r="K55" s="264"/>
      <c r="L55" s="68"/>
      <c r="M55" s="98"/>
    </row>
    <row r="56" spans="2:13" ht="15.75" thickTop="1"/>
  </sheetData>
  <mergeCells count="2">
    <mergeCell ref="B1:M1"/>
    <mergeCell ref="H2:J2"/>
  </mergeCells>
  <dataValidations count="8">
    <dataValidation errorStyle="information" allowBlank="1" showInputMessage="1" showErrorMessage="1" sqref="D42:E42" xr:uid="{00000000-0002-0000-2100-000000000000}"/>
    <dataValidation type="list" errorStyle="information" operator="equal" allowBlank="1" showErrorMessage="1" sqref="D35:L35" xr:uid="{00000000-0002-0000-2100-000001000000}">
      <formula1>"Ted Dunn,Richard Gray,Billy Rueckert, Victor Varney"</formula1>
    </dataValidation>
    <dataValidation type="list" errorStyle="information" operator="equal" allowBlank="1" showErrorMessage="1" sqref="E39 G39 I39 K39:L39" xr:uid="{00000000-0002-0000-2100-000002000000}">
      <formula1>"Chris R Boli,Jay Horn, Nathan DeWitt"</formula1>
    </dataValidation>
    <dataValidation type="list" errorStyle="information" operator="equal" allowBlank="1" showErrorMessage="1" sqref="E40:G40 I40:L40" xr:uid="{00000000-0002-0000-2100-000003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41:L41" xr:uid="{00000000-0002-0000-2100-000004000000}">
      <formula1>"Dennis Winchell, Art Kotz, Harold BoettcherArt Kotz, Rob Grau,Joe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37:L37" xr:uid="{00000000-0002-0000-2100-000005000000}">
      <formula1>"Donald Marshall,Charles Stirewalt,Chris Tilley,John Tredway,Victor Varney"</formula1>
    </dataValidation>
    <dataValidation type="list" errorStyle="information" operator="equal" allowBlank="1" showErrorMessage="1" sqref="D36:L36" xr:uid="{00000000-0002-0000-2100-000006000000}">
      <formula1>"Harold Boettcher,Gene Ezzell,Rob Grau,Roger Koss,Gray Lackey,Michael S MacLean,Joe Mills,John F Morck,Ray Albers"</formula1>
    </dataValidation>
    <dataValidation type="list" errorStyle="warning" operator="equal" allowBlank="1" showErrorMessage="1" sqref="D8:L8" xr:uid="{00000000-0002-0000-2100-000007000000}">
      <formula1>"17,,399,671,1686,1640"</formula1>
    </dataValidation>
  </dataValidations>
  <pageMargins left="0.7" right="0.7" top="0.75" bottom="0.75" header="0.3" footer="0.3"/>
  <pageSetup scale="24" fitToWidth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Check Names" prompt="_x000a__x000a_" xr:uid="{376FA555-F440-4D06-A31D-91D791FBC569}">
          <x14:formula1>
            <xm:f>DATA_Lists!$X$4:$X$219</xm:f>
          </x14:formula1>
          <xm:sqref>M32</xm:sqref>
        </x14:dataValidation>
      </x14:dataValidation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27">
    <pageSetUpPr fitToPage="1"/>
  </sheetPr>
  <dimension ref="A1:Q56"/>
  <sheetViews>
    <sheetView workbookViewId="0"/>
  </sheetViews>
  <sheetFormatPr defaultRowHeight="15"/>
  <cols>
    <col min="1" max="1" width="3.28515625" customWidth="1"/>
    <col min="2" max="2" width="50.7109375" customWidth="1"/>
    <col min="3" max="3" width="2.28515625" customWidth="1"/>
    <col min="4" max="4" width="50.7109375" customWidth="1"/>
    <col min="5" max="5" width="2.140625" style="14" customWidth="1"/>
    <col min="6" max="6" width="50.7109375" customWidth="1"/>
    <col min="7" max="7" width="2.140625" style="14" customWidth="1"/>
    <col min="8" max="8" width="50.7109375" customWidth="1"/>
    <col min="9" max="9" width="1.7109375" style="14" customWidth="1"/>
    <col min="10" max="10" width="50.7109375" customWidth="1"/>
    <col min="11" max="11" width="2.140625" style="14" customWidth="1"/>
    <col min="12" max="12" width="50.7109375" customWidth="1"/>
    <col min="13" max="13" width="20.7109375" customWidth="1"/>
    <col min="14" max="14" width="1.5703125" customWidth="1"/>
    <col min="15" max="15" width="23.28515625" customWidth="1"/>
    <col min="16" max="1030" width="11.7109375" customWidth="1"/>
  </cols>
  <sheetData>
    <row r="1" spans="1:17" ht="55.9" customHeight="1" thickTop="1">
      <c r="B1" s="501" t="s">
        <v>3</v>
      </c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</row>
    <row r="2" spans="1:17" ht="49.9" customHeight="1">
      <c r="B2" s="411" t="s">
        <v>4</v>
      </c>
      <c r="C2" s="110"/>
      <c r="D2" s="239"/>
      <c r="E2" s="250"/>
      <c r="F2" s="6" t="s">
        <v>5</v>
      </c>
      <c r="G2" s="265"/>
      <c r="H2" s="502">
        <v>45072</v>
      </c>
      <c r="I2" s="502"/>
      <c r="J2" s="502"/>
      <c r="K2" s="271"/>
      <c r="L2" s="99" t="s">
        <v>7</v>
      </c>
      <c r="M2" s="8" t="s">
        <v>6</v>
      </c>
    </row>
    <row r="3" spans="1:17" ht="49.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105"/>
    </row>
    <row r="4" spans="1:17" ht="49.9" customHeight="1">
      <c r="B4" s="5"/>
      <c r="C4" s="110"/>
      <c r="D4" s="9"/>
      <c r="E4" s="251"/>
      <c r="F4" s="102"/>
      <c r="G4" s="266"/>
      <c r="H4" s="416">
        <f>IF(H2=0," ",VLOOKUP(H2,'2023_Trains'!C9:N62,11,))</f>
        <v>2589</v>
      </c>
      <c r="I4" s="270"/>
      <c r="J4" s="246"/>
      <c r="K4" s="273"/>
      <c r="L4" s="35"/>
      <c r="M4" s="108"/>
    </row>
    <row r="5" spans="1:17" ht="49.9" customHeight="1">
      <c r="B5" s="412" t="s">
        <v>917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49.9" customHeight="1">
      <c r="A6" s="14"/>
      <c r="B6" s="413" t="s">
        <v>918</v>
      </c>
      <c r="C6" s="112"/>
      <c r="D6" s="381" t="str">
        <f>IF($H$2=0," ",IF(VLOOKUP($H$2,'2023_Trains'!$C$7:$N$63,4)=0," ",VLOOKUP($H$2,'2023_Trains'!$C$7:$N$63,4,FALSE)))</f>
        <v>10:30 am</v>
      </c>
      <c r="E6" s="382"/>
      <c r="F6" s="381" t="str">
        <f>IF($H$2=0," ",IF(VLOOKUP($H$2,'2023_Trains'!$C$7:$N$63,5)=0," ",VLOOKUP($H$2,'2023_Trains'!$C$7:$N$63,5,FALSE)))</f>
        <v xml:space="preserve"> </v>
      </c>
      <c r="G6" s="382"/>
      <c r="H6" s="381" t="str">
        <f>IF($H$2=0," ",IF(VLOOKUP($H$2,'2023_Trains'!$C$7:$N$63,6)=0," ",VLOOKUP($H$2,'2023_Trains'!$C$7:$N$63,6,FALSE)))</f>
        <v xml:space="preserve"> </v>
      </c>
      <c r="I6" s="382"/>
      <c r="J6" s="381" t="str">
        <f>IF($H$2=0," ",IF(VLOOKUP($H$2,'2023_Trains'!$C$7:$N$63,7)=0," ",VLOOKUP($H$2,'2023_Trains'!$C$7:$N$63,7,FALSE)))</f>
        <v xml:space="preserve"> </v>
      </c>
      <c r="K6" s="382"/>
      <c r="L6" s="381" t="str">
        <f>IF($H$2=0," ",IF(VLOOKUP($H$2,'2023_Trains'!$C$7:$N$63,8)=0," ",VLOOKUP($H$2,'2023_Trains'!$C$7:$N$63,8,FALSE)))</f>
        <v xml:space="preserve"> </v>
      </c>
      <c r="M6" s="26"/>
      <c r="N6" s="14"/>
    </row>
    <row r="7" spans="1:17" ht="49.9" customHeight="1">
      <c r="A7" s="14"/>
      <c r="B7" s="18" t="s">
        <v>919</v>
      </c>
      <c r="C7" s="113"/>
      <c r="D7" s="383">
        <f>IF(D6=" "," ",VALUE(D6))</f>
        <v>0.4375</v>
      </c>
      <c r="E7" s="382"/>
      <c r="F7" s="383" t="str">
        <f>IF(F6=" "," ",VALUE(F6))</f>
        <v xml:space="preserve"> </v>
      </c>
      <c r="G7" s="382"/>
      <c r="H7" s="383" t="str">
        <f t="shared" ref="H7:L7" si="0">IF(H6=" "," ",VALUE(H6))</f>
        <v xml:space="preserve"> </v>
      </c>
      <c r="I7" s="382"/>
      <c r="J7" s="383" t="str">
        <f t="shared" si="0"/>
        <v xml:space="preserve"> </v>
      </c>
      <c r="K7" s="382"/>
      <c r="L7" s="383" t="str">
        <f t="shared" si="0"/>
        <v xml:space="preserve"> </v>
      </c>
      <c r="M7" s="330"/>
      <c r="N7" s="14"/>
      <c r="O7" s="282"/>
    </row>
    <row r="8" spans="1:17" ht="49.9" customHeight="1">
      <c r="B8" s="18" t="s">
        <v>920</v>
      </c>
      <c r="C8" s="113"/>
      <c r="D8" s="384">
        <v>671</v>
      </c>
      <c r="E8" s="385"/>
      <c r="F8" s="384"/>
      <c r="G8" s="385"/>
      <c r="H8" s="384"/>
      <c r="I8" s="385"/>
      <c r="J8" s="384"/>
      <c r="K8" s="385"/>
      <c r="L8" s="384"/>
      <c r="M8" s="20"/>
    </row>
    <row r="9" spans="1:17" ht="49.9" customHeight="1">
      <c r="B9" s="23"/>
      <c r="C9" s="114"/>
      <c r="D9" s="386"/>
      <c r="E9" s="387"/>
      <c r="F9" s="388"/>
      <c r="G9" s="387"/>
      <c r="H9" s="388"/>
      <c r="I9" s="387"/>
      <c r="J9" s="388"/>
      <c r="K9" s="387"/>
      <c r="L9" s="388"/>
      <c r="M9" s="20"/>
    </row>
    <row r="10" spans="1:17" ht="49.9" customHeight="1">
      <c r="B10" s="414" t="s">
        <v>12</v>
      </c>
      <c r="C10" s="132" t="s">
        <v>913</v>
      </c>
      <c r="D10" s="389">
        <f t="shared" ref="D10:F12" si="1">IF(C10=0," ",TIMEVALUE(LEFT(C10,2)&amp;":"&amp;MID(C10,3,2)&amp;":"&amp;RIGHT(C10,2)))</f>
        <v>0.4385532407407407</v>
      </c>
      <c r="E10" s="390"/>
      <c r="F10" s="389" t="str">
        <f t="shared" si="1"/>
        <v xml:space="preserve"> </v>
      </c>
      <c r="G10" s="390"/>
      <c r="H10" s="389" t="str">
        <f t="shared" ref="H10" si="2">IF(G10=0," ",TIMEVALUE(LEFT(G10,2)&amp;":"&amp;MID(G10,3,2)&amp;":"&amp;RIGHT(G10,2)))</f>
        <v xml:space="preserve"> </v>
      </c>
      <c r="I10" s="390"/>
      <c r="J10" s="389" t="str">
        <f t="shared" ref="J10" si="3">IF(I10=0," ",TIMEVALUE(LEFT(I10,2)&amp;":"&amp;MID(I10,3,2)&amp;":"&amp;RIGHT(I10,2)))</f>
        <v xml:space="preserve"> </v>
      </c>
      <c r="K10" s="390"/>
      <c r="L10" s="389" t="str">
        <f t="shared" ref="L10" si="4">IF(K10=0," ",TIMEVALUE(LEFT(K10,2)&amp;":"&amp;MID(K10,3,2)&amp;":"&amp;RIGHT(K10,2)))</f>
        <v xml:space="preserve"> </v>
      </c>
      <c r="M10" s="337"/>
    </row>
    <row r="11" spans="1:17" ht="49.9" customHeight="1">
      <c r="B11" s="415" t="s">
        <v>13</v>
      </c>
      <c r="C11" s="248"/>
      <c r="D11" s="391" t="str">
        <f>IF(C12=0," ",$L$2)</f>
        <v>R</v>
      </c>
      <c r="E11" s="392"/>
      <c r="F11" s="391" t="str">
        <f t="shared" ref="F11" si="5">IF(E12=0," ",$L$2)</f>
        <v xml:space="preserve"> </v>
      </c>
      <c r="G11" s="392"/>
      <c r="H11" s="391" t="str">
        <f t="shared" ref="H11" si="6">IF(G12=0," ",$L$2)</f>
        <v xml:space="preserve"> </v>
      </c>
      <c r="I11" s="392"/>
      <c r="J11" s="391" t="str">
        <f t="shared" ref="J11" si="7">IF(I12=0," ",$L$2)</f>
        <v xml:space="preserve"> </v>
      </c>
      <c r="K11" s="392"/>
      <c r="L11" s="391" t="str">
        <f t="shared" ref="L11" si="8">IF(K12=0," ",$L$2)</f>
        <v xml:space="preserve"> </v>
      </c>
      <c r="M11" s="337"/>
      <c r="O11" s="245"/>
    </row>
    <row r="12" spans="1:17" ht="49.9" customHeight="1">
      <c r="B12" s="414" t="s">
        <v>14</v>
      </c>
      <c r="C12" s="132" t="s">
        <v>914</v>
      </c>
      <c r="D12" s="389">
        <f t="shared" si="1"/>
        <v>0.44773148148148145</v>
      </c>
      <c r="E12" s="390"/>
      <c r="F12" s="389" t="str">
        <f t="shared" ref="F12" si="9">IF(E12=0," ",TIMEVALUE(LEFT(E12,2)&amp;":"&amp;MID(E12,3,2)&amp;":"&amp;RIGHT(E12,2)))</f>
        <v xml:space="preserve"> </v>
      </c>
      <c r="G12" s="390"/>
      <c r="H12" s="389" t="str">
        <f t="shared" ref="H12" si="10">IF(G12=0," ",TIMEVALUE(LEFT(G12,2)&amp;":"&amp;MID(G12,3,2)&amp;":"&amp;RIGHT(G12,2)))</f>
        <v xml:space="preserve"> </v>
      </c>
      <c r="I12" s="390"/>
      <c r="J12" s="389" t="str">
        <f t="shared" ref="J12" si="11">IF(I12=0," ",TIMEVALUE(LEFT(I12,2)&amp;":"&amp;MID(I12,3,2)&amp;":"&amp;RIGHT(I12,2)))</f>
        <v xml:space="preserve"> </v>
      </c>
      <c r="K12" s="390"/>
      <c r="L12" s="389" t="str">
        <f t="shared" ref="L12" si="12">IF(K12=0," ",TIMEVALUE(LEFT(K12,2)&amp;":"&amp;MID(K12,3,2)&amp;":"&amp;RIGHT(K12,2)))</f>
        <v xml:space="preserve"> </v>
      </c>
      <c r="M12" s="337"/>
      <c r="O12" s="301"/>
    </row>
    <row r="13" spans="1:17" ht="49.9" customHeight="1">
      <c r="B13" s="414" t="s">
        <v>16</v>
      </c>
      <c r="C13" s="132" t="s">
        <v>915</v>
      </c>
      <c r="D13" s="389">
        <f>IF(C13=0," ",TIMEVALUE(LEFT(C13,2)&amp;":"&amp;MID(C13,3,2)&amp;":"&amp;RIGHT(C13,2)))</f>
        <v>0.45337962962962958</v>
      </c>
      <c r="E13" s="393"/>
      <c r="F13" s="389" t="str">
        <f>IF(E13=0," ",TIMEVALUE(LEFT(E13,2)&amp;":"&amp;MID(E13,3,2)&amp;":"&amp;RIGHT(E13,2)))</f>
        <v xml:space="preserve"> </v>
      </c>
      <c r="G13" s="393"/>
      <c r="H13" s="389" t="str">
        <f>IF(G13=0," ",TIMEVALUE(LEFT(G13,2)&amp;":"&amp;MID(G13,3,2)&amp;":"&amp;RIGHT(G13,2)))</f>
        <v xml:space="preserve"> </v>
      </c>
      <c r="I13" s="393"/>
      <c r="J13" s="389" t="str">
        <f>IF(I13=0," ",TIMEVALUE(LEFT(I13,2)&amp;":"&amp;MID(I13,3,2)&amp;":"&amp;RIGHT(I13,2)))</f>
        <v xml:space="preserve"> </v>
      </c>
      <c r="K13" s="393"/>
      <c r="L13" s="389" t="str">
        <f>IF(K13=0," ",TIMEVALUE(LEFT(K13,2)&amp;":"&amp;MID(K13,3,2)&amp;":"&amp;RIGHT(K13,2)))</f>
        <v xml:space="preserve"> </v>
      </c>
      <c r="M13" s="337" t="s">
        <v>15</v>
      </c>
    </row>
    <row r="14" spans="1:17" ht="49.9" customHeight="1">
      <c r="B14" s="414" t="s">
        <v>17</v>
      </c>
      <c r="C14" s="132" t="s">
        <v>781</v>
      </c>
      <c r="D14" s="389">
        <f t="shared" ref="D14:D17" si="13">IF(C14=0," ",TIMEVALUE(LEFT(C14,2)&amp;":"&amp;MID(C14,3,2)&amp;":"&amp;RIGHT(C14,2)))</f>
        <v>0.46680555555555553</v>
      </c>
      <c r="E14" s="390"/>
      <c r="F14" s="389" t="str">
        <f t="shared" ref="F14:F17" si="14">IF(E14=0," ",TIMEVALUE(LEFT(E14,2)&amp;":"&amp;MID(E14,3,2)&amp;":"&amp;RIGHT(E14,2)))</f>
        <v xml:space="preserve"> </v>
      </c>
      <c r="G14" s="390"/>
      <c r="H14" s="389" t="str">
        <f t="shared" ref="H14:H17" si="15">IF(G14=0," ",TIMEVALUE(LEFT(G14,2)&amp;":"&amp;MID(G14,3,2)&amp;":"&amp;RIGHT(G14,2)))</f>
        <v xml:space="preserve"> </v>
      </c>
      <c r="I14" s="390"/>
      <c r="J14" s="389" t="str">
        <f t="shared" ref="J14:J17" si="16">IF(I14=0," ",TIMEVALUE(LEFT(I14,2)&amp;":"&amp;MID(I14,3,2)&amp;":"&amp;RIGHT(I14,2)))</f>
        <v xml:space="preserve"> </v>
      </c>
      <c r="K14" s="390"/>
      <c r="L14" s="389" t="str">
        <f t="shared" ref="L14:L17" si="17">IF(K14=0," ",TIMEVALUE(LEFT(K14,2)&amp;":"&amp;MID(K14,3,2)&amp;":"&amp;RIGHT(K14,2)))</f>
        <v xml:space="preserve"> </v>
      </c>
      <c r="M14" s="337"/>
      <c r="Q14" s="247"/>
    </row>
    <row r="15" spans="1:17" ht="49.9" customHeight="1">
      <c r="B15" s="414" t="s">
        <v>18</v>
      </c>
      <c r="C15" s="132" t="s">
        <v>875</v>
      </c>
      <c r="D15" s="389">
        <f t="shared" si="13"/>
        <v>0.47174768518518517</v>
      </c>
      <c r="E15" s="390"/>
      <c r="F15" s="389" t="str">
        <f t="shared" si="14"/>
        <v xml:space="preserve"> </v>
      </c>
      <c r="G15" s="390"/>
      <c r="H15" s="389" t="str">
        <f t="shared" si="15"/>
        <v xml:space="preserve"> </v>
      </c>
      <c r="I15" s="390"/>
      <c r="J15" s="389" t="str">
        <f t="shared" si="16"/>
        <v xml:space="preserve"> </v>
      </c>
      <c r="K15" s="390"/>
      <c r="L15" s="389" t="str">
        <f t="shared" si="17"/>
        <v xml:space="preserve"> </v>
      </c>
      <c r="M15" s="337"/>
    </row>
    <row r="16" spans="1:17" ht="49.9" customHeight="1">
      <c r="B16" s="415" t="s">
        <v>13</v>
      </c>
      <c r="C16" s="133"/>
      <c r="D16" s="391" t="str">
        <f>IF(C17=0," ",$L$2)</f>
        <v>R</v>
      </c>
      <c r="E16" s="393"/>
      <c r="F16" s="391" t="str">
        <f t="shared" ref="F16" si="18">IF(E17=0," ",$L$2)</f>
        <v xml:space="preserve"> </v>
      </c>
      <c r="G16" s="393"/>
      <c r="H16" s="391" t="str">
        <f t="shared" ref="H16" si="19">IF(G17=0," ",$L$2)</f>
        <v xml:space="preserve"> </v>
      </c>
      <c r="I16" s="393"/>
      <c r="J16" s="391" t="str">
        <f t="shared" ref="J16" si="20">IF(I17=0," ",$L$2)</f>
        <v xml:space="preserve"> </v>
      </c>
      <c r="K16" s="393"/>
      <c r="L16" s="391" t="str">
        <f t="shared" ref="L16" si="21">IF(K17=0," ",$L$2)</f>
        <v xml:space="preserve"> </v>
      </c>
      <c r="M16" s="337"/>
    </row>
    <row r="17" spans="1:13" ht="49.9" customHeight="1">
      <c r="B17" s="414" t="s">
        <v>19</v>
      </c>
      <c r="C17" s="132" t="s">
        <v>916</v>
      </c>
      <c r="D17" s="389">
        <f t="shared" si="13"/>
        <v>0.47880787037037037</v>
      </c>
      <c r="E17" s="390"/>
      <c r="F17" s="389" t="str">
        <f t="shared" si="14"/>
        <v xml:space="preserve"> </v>
      </c>
      <c r="G17" s="390"/>
      <c r="H17" s="389" t="str">
        <f t="shared" si="15"/>
        <v xml:space="preserve"> </v>
      </c>
      <c r="I17" s="390"/>
      <c r="J17" s="389" t="str">
        <f t="shared" si="16"/>
        <v xml:space="preserve"> </v>
      </c>
      <c r="K17" s="390"/>
      <c r="L17" s="389" t="str">
        <f t="shared" si="17"/>
        <v xml:space="preserve"> </v>
      </c>
      <c r="M17" s="337"/>
    </row>
    <row r="18" spans="1:13" ht="49.9" customHeight="1">
      <c r="B18" s="341"/>
      <c r="C18" s="277"/>
      <c r="D18" s="394"/>
      <c r="E18" s="395"/>
      <c r="F18" s="394"/>
      <c r="G18" s="395"/>
      <c r="H18" s="394"/>
      <c r="I18" s="395"/>
      <c r="J18" s="394"/>
      <c r="K18" s="395"/>
      <c r="L18" s="394"/>
      <c r="M18" s="342"/>
    </row>
    <row r="19" spans="1:13" ht="49.9" customHeight="1">
      <c r="B19" s="29" t="s">
        <v>21</v>
      </c>
      <c r="C19" s="115"/>
      <c r="D19" s="386"/>
      <c r="E19" s="392"/>
      <c r="F19" s="386"/>
      <c r="G19" s="392"/>
      <c r="H19" s="386"/>
      <c r="I19" s="392"/>
      <c r="J19" s="386"/>
      <c r="K19" s="392"/>
      <c r="L19" s="396"/>
      <c r="M19" s="28"/>
    </row>
    <row r="20" spans="1:13" ht="49.9" customHeight="1">
      <c r="A20" t="s">
        <v>911</v>
      </c>
      <c r="B20" s="29"/>
      <c r="C20" s="115"/>
      <c r="D20" s="386"/>
      <c r="E20" s="392"/>
      <c r="F20" s="386"/>
      <c r="G20" s="392"/>
      <c r="H20" s="386"/>
      <c r="I20" s="392"/>
      <c r="J20" s="386"/>
      <c r="K20" s="392"/>
      <c r="L20" s="396"/>
      <c r="M20" s="28"/>
    </row>
    <row r="21" spans="1:13" ht="49.9" customHeight="1">
      <c r="B21" s="36">
        <v>100</v>
      </c>
      <c r="C21" s="116"/>
      <c r="D21" s="384">
        <v>44</v>
      </c>
      <c r="E21" s="384"/>
      <c r="F21" s="384"/>
      <c r="G21" s="384"/>
      <c r="H21" s="384"/>
      <c r="I21" s="384"/>
      <c r="J21" s="384"/>
      <c r="K21" s="384"/>
      <c r="L21" s="384"/>
      <c r="M21" s="28"/>
    </row>
    <row r="22" spans="1:13" ht="49.9" customHeight="1">
      <c r="B22" s="36">
        <v>101</v>
      </c>
      <c r="C22" s="116"/>
      <c r="D22" s="384">
        <v>31</v>
      </c>
      <c r="E22" s="385"/>
      <c r="F22" s="384"/>
      <c r="G22" s="385"/>
      <c r="H22" s="384"/>
      <c r="I22" s="385"/>
      <c r="J22" s="384"/>
      <c r="K22" s="385"/>
      <c r="L22" s="384"/>
      <c r="M22" s="28"/>
    </row>
    <row r="23" spans="1:13" ht="49.9" customHeight="1">
      <c r="B23" s="36">
        <v>200</v>
      </c>
      <c r="C23" s="116"/>
      <c r="D23" s="384">
        <v>45</v>
      </c>
      <c r="E23" s="385"/>
      <c r="F23" s="384"/>
      <c r="G23" s="385"/>
      <c r="H23" s="384"/>
      <c r="I23" s="385"/>
      <c r="J23" s="384"/>
      <c r="K23" s="385"/>
      <c r="L23" s="384"/>
      <c r="M23" s="28"/>
    </row>
    <row r="24" spans="1:13" ht="49.9" customHeight="1">
      <c r="B24" s="36">
        <v>201</v>
      </c>
      <c r="C24" s="116"/>
      <c r="D24" s="384">
        <v>28</v>
      </c>
      <c r="E24" s="385"/>
      <c r="F24" s="384"/>
      <c r="G24" s="385"/>
      <c r="H24" s="384"/>
      <c r="I24" s="385"/>
      <c r="J24" s="384"/>
      <c r="K24" s="385"/>
      <c r="L24" s="384"/>
      <c r="M24" s="28"/>
    </row>
    <row r="25" spans="1:13" ht="49.9" customHeight="1">
      <c r="B25" s="36">
        <v>308</v>
      </c>
      <c r="C25" s="116"/>
      <c r="D25" s="384">
        <v>8</v>
      </c>
      <c r="E25" s="385"/>
      <c r="F25" s="384"/>
      <c r="G25" s="385"/>
      <c r="H25" s="384"/>
      <c r="I25" s="385"/>
      <c r="J25" s="384"/>
      <c r="K25" s="385"/>
      <c r="L25" s="384"/>
      <c r="M25" s="28"/>
    </row>
    <row r="26" spans="1:13" ht="49.9" customHeight="1">
      <c r="B26" s="38" t="s">
        <v>24</v>
      </c>
      <c r="C26" s="117"/>
      <c r="D26" s="384">
        <v>0</v>
      </c>
      <c r="E26" s="385"/>
      <c r="F26" s="384" t="str">
        <f>IF(F8=0," ","0")</f>
        <v xml:space="preserve"> </v>
      </c>
      <c r="G26" s="385"/>
      <c r="H26" s="384" t="str">
        <f>IF(H8=0," ","0")</f>
        <v xml:space="preserve"> </v>
      </c>
      <c r="I26" s="385"/>
      <c r="J26" s="384" t="str">
        <f>IF(J8=0," ","0")</f>
        <v xml:space="preserve"> </v>
      </c>
      <c r="K26" s="385"/>
      <c r="L26" s="384" t="str">
        <f>IF(L8=0," ","0")</f>
        <v xml:space="preserve"> </v>
      </c>
      <c r="M26" s="28"/>
    </row>
    <row r="27" spans="1:13" ht="49.9" customHeight="1" thickBot="1">
      <c r="B27" s="39" t="s">
        <v>25</v>
      </c>
      <c r="C27" s="118"/>
      <c r="D27" s="384">
        <v>0</v>
      </c>
      <c r="E27" s="385"/>
      <c r="F27" s="384" t="str">
        <f>IF(F8=0," ","0")</f>
        <v xml:space="preserve"> </v>
      </c>
      <c r="G27" s="385"/>
      <c r="H27" s="384" t="str">
        <f>IF(H8=0," ","0")</f>
        <v xml:space="preserve"> </v>
      </c>
      <c r="I27" s="385"/>
      <c r="J27" s="384" t="str">
        <f>IF(J8=0," ","0")</f>
        <v xml:space="preserve"> </v>
      </c>
      <c r="K27" s="385"/>
      <c r="L27" s="384" t="str">
        <f>IF(L8=0," ","0")</f>
        <v xml:space="preserve"> </v>
      </c>
      <c r="M27" s="28"/>
    </row>
    <row r="28" spans="1:13" ht="49.9" customHeight="1" thickTop="1" thickBot="1">
      <c r="B28" s="42" t="s">
        <v>26</v>
      </c>
      <c r="C28" s="119"/>
      <c r="D28" s="397">
        <f>SUM(D21:D27)</f>
        <v>156</v>
      </c>
      <c r="E28" s="398"/>
      <c r="F28" s="397">
        <f>SUM(F21:F27)</f>
        <v>0</v>
      </c>
      <c r="G28" s="398"/>
      <c r="H28" s="397">
        <f>SUM(H21:H27)</f>
        <v>0</v>
      </c>
      <c r="I28" s="398"/>
      <c r="J28" s="397">
        <f>SUM(J21:J27)</f>
        <v>0</v>
      </c>
      <c r="K28" s="399"/>
      <c r="L28" s="400">
        <f>SUM(L21:L27)</f>
        <v>0</v>
      </c>
      <c r="M28" s="28"/>
    </row>
    <row r="29" spans="1:13" ht="49.9" customHeight="1" thickTop="1" thickBot="1">
      <c r="B29" s="42" t="s">
        <v>27</v>
      </c>
      <c r="C29" s="119"/>
      <c r="D29" s="397">
        <f>D28</f>
        <v>156</v>
      </c>
      <c r="E29" s="398"/>
      <c r="F29" s="397">
        <f>D29+F28</f>
        <v>156</v>
      </c>
      <c r="G29" s="398"/>
      <c r="H29" s="397">
        <f>F29+H28</f>
        <v>156</v>
      </c>
      <c r="I29" s="398"/>
      <c r="J29" s="397">
        <f>J28+H29</f>
        <v>156</v>
      </c>
      <c r="K29" s="399"/>
      <c r="L29" s="400">
        <f>L28+J29</f>
        <v>156</v>
      </c>
      <c r="M29" s="130"/>
    </row>
    <row r="30" spans="1:13" ht="49.9" customHeight="1" thickTop="1" thickBot="1">
      <c r="B30" s="45" t="s">
        <v>28</v>
      </c>
      <c r="C30" s="120"/>
      <c r="D30" s="401"/>
      <c r="E30" s="402"/>
      <c r="F30" s="401"/>
      <c r="G30" s="398"/>
      <c r="H30" s="401"/>
      <c r="I30" s="402"/>
      <c r="J30" s="401"/>
      <c r="K30" s="403"/>
      <c r="L30" s="404"/>
      <c r="M30" s="28"/>
    </row>
    <row r="31" spans="1:13" ht="49.9" customHeight="1" thickTop="1" thickBot="1">
      <c r="B31" s="45" t="s">
        <v>29</v>
      </c>
      <c r="C31" s="120"/>
      <c r="D31" s="401"/>
      <c r="E31" s="402"/>
      <c r="F31" s="401"/>
      <c r="G31" s="402"/>
      <c r="H31" s="401"/>
      <c r="I31" s="402"/>
      <c r="J31" s="401"/>
      <c r="K31" s="403"/>
      <c r="L31" s="404"/>
      <c r="M31" s="131" t="s">
        <v>679</v>
      </c>
    </row>
    <row r="32" spans="1:13" ht="49.9" customHeight="1" thickTop="1">
      <c r="B32" s="48"/>
      <c r="J32" s="14"/>
      <c r="K32" s="2" t="s">
        <v>30</v>
      </c>
      <c r="M32" s="28" t="s">
        <v>486</v>
      </c>
    </row>
    <row r="33" spans="2:13" ht="49.9" customHeight="1">
      <c r="B33" s="48"/>
      <c r="J33" s="49" t="s">
        <v>31</v>
      </c>
      <c r="M33" s="28"/>
    </row>
    <row r="34" spans="2:13" ht="49.9" customHeight="1">
      <c r="B34" s="417" t="s">
        <v>32</v>
      </c>
      <c r="C34" s="121"/>
      <c r="D34" t="s">
        <v>33</v>
      </c>
      <c r="M34" s="28"/>
    </row>
    <row r="35" spans="2:13" ht="49.9" customHeight="1">
      <c r="B35" s="418" t="s">
        <v>34</v>
      </c>
      <c r="C35" s="122"/>
      <c r="D35" s="405" t="s">
        <v>68</v>
      </c>
      <c r="E35" s="406"/>
      <c r="F35" s="405"/>
      <c r="G35" s="406"/>
      <c r="H35" s="405"/>
      <c r="I35" s="406"/>
      <c r="J35" s="405"/>
      <c r="K35" s="406"/>
      <c r="L35" s="405"/>
      <c r="M35" s="28"/>
    </row>
    <row r="36" spans="2:13" ht="49.9" customHeight="1">
      <c r="B36" s="418" t="s">
        <v>35</v>
      </c>
      <c r="C36" s="122"/>
      <c r="D36" s="405" t="s">
        <v>56</v>
      </c>
      <c r="E36" s="406"/>
      <c r="F36" s="405"/>
      <c r="G36" s="406"/>
      <c r="H36" s="405"/>
      <c r="I36" s="406"/>
      <c r="J36" s="405"/>
      <c r="K36" s="406"/>
      <c r="L36" s="405"/>
      <c r="M36" s="53"/>
    </row>
    <row r="37" spans="2:13" ht="49.9" customHeight="1">
      <c r="B37" s="418" t="s">
        <v>36</v>
      </c>
      <c r="C37" s="122"/>
      <c r="D37" s="405" t="s">
        <v>486</v>
      </c>
      <c r="E37" s="406"/>
      <c r="F37" s="405"/>
      <c r="G37" s="406"/>
      <c r="H37" s="405"/>
      <c r="I37" s="406"/>
      <c r="J37" s="405"/>
      <c r="K37" s="406"/>
      <c r="L37" s="405"/>
      <c r="M37" s="53"/>
    </row>
    <row r="38" spans="2:13" ht="49.9" customHeight="1">
      <c r="B38" s="418"/>
      <c r="C38" s="122"/>
      <c r="D38" s="405"/>
      <c r="E38" s="406"/>
      <c r="F38" s="407"/>
      <c r="G38" s="408"/>
      <c r="H38" s="405"/>
      <c r="I38" s="406"/>
      <c r="J38" s="405"/>
      <c r="K38" s="406"/>
      <c r="L38" s="405"/>
      <c r="M38" s="53"/>
    </row>
    <row r="39" spans="2:13" ht="49.9" customHeight="1">
      <c r="B39" s="418" t="s">
        <v>37</v>
      </c>
      <c r="C39" s="122"/>
      <c r="D39" s="405" t="s">
        <v>485</v>
      </c>
      <c r="E39" s="406"/>
      <c r="F39" s="405"/>
      <c r="G39" s="406"/>
      <c r="H39" s="405"/>
      <c r="I39" s="406"/>
      <c r="J39" s="405"/>
      <c r="K39" s="406"/>
      <c r="L39" s="405"/>
      <c r="M39" s="53"/>
    </row>
    <row r="40" spans="2:13" ht="49.9" customHeight="1">
      <c r="B40" s="418" t="s">
        <v>38</v>
      </c>
      <c r="C40" s="122"/>
      <c r="D40" s="405" t="s">
        <v>61</v>
      </c>
      <c r="E40" s="406"/>
      <c r="F40" s="405"/>
      <c r="G40" s="406"/>
      <c r="H40" s="405"/>
      <c r="I40" s="406"/>
      <c r="J40" s="405"/>
      <c r="K40" s="406"/>
      <c r="L40" s="405"/>
      <c r="M40" s="53"/>
    </row>
    <row r="41" spans="2:13" ht="49.9" customHeight="1">
      <c r="B41" s="418" t="s">
        <v>39</v>
      </c>
      <c r="C41" s="122"/>
      <c r="D41" s="405" t="s">
        <v>484</v>
      </c>
      <c r="E41" s="406"/>
      <c r="F41" s="405"/>
      <c r="G41" s="406"/>
      <c r="H41" s="405"/>
      <c r="I41" s="406"/>
      <c r="J41" s="405"/>
      <c r="K41" s="406"/>
      <c r="L41" s="405"/>
      <c r="M41" s="53"/>
    </row>
    <row r="42" spans="2:13" ht="49.9" customHeight="1">
      <c r="B42" s="54" t="s">
        <v>40</v>
      </c>
      <c r="C42" s="123"/>
      <c r="D42" s="34"/>
      <c r="E42" s="259"/>
      <c r="H42" s="34"/>
      <c r="I42" s="259"/>
      <c r="J42" s="34"/>
      <c r="K42" s="259"/>
      <c r="L42" s="34"/>
      <c r="M42" s="53"/>
    </row>
    <row r="43" spans="2:13" ht="49.9" customHeight="1">
      <c r="B43" s="48"/>
      <c r="D43" s="34"/>
      <c r="E43" s="259"/>
      <c r="F43" s="34"/>
      <c r="G43" s="259"/>
      <c r="H43" s="34"/>
      <c r="I43" s="259"/>
      <c r="J43" s="34"/>
      <c r="K43" s="259"/>
      <c r="L43" s="34"/>
      <c r="M43" s="53"/>
    </row>
    <row r="44" spans="2:13" ht="49.9" customHeight="1">
      <c r="B44" s="419" t="s">
        <v>41</v>
      </c>
      <c r="C44" s="121"/>
      <c r="D44" s="55"/>
      <c r="E44" s="260"/>
      <c r="F44" s="34"/>
      <c r="G44" s="259"/>
      <c r="H44" s="34"/>
      <c r="I44" s="259"/>
      <c r="J44" s="428" t="s">
        <v>42</v>
      </c>
      <c r="K44" s="260"/>
      <c r="L44" s="34"/>
      <c r="M44" s="53"/>
    </row>
    <row r="45" spans="2:13" ht="49.9" customHeight="1">
      <c r="B45" s="419" t="s">
        <v>43</v>
      </c>
      <c r="C45" s="124"/>
      <c r="D45" s="425"/>
      <c r="E45" s="426"/>
      <c r="F45" s="427" t="s">
        <v>44</v>
      </c>
      <c r="G45" s="259"/>
      <c r="H45" s="34">
        <f>M30*8</f>
        <v>0</v>
      </c>
      <c r="I45" s="259"/>
      <c r="J45" s="429" t="s">
        <v>45</v>
      </c>
      <c r="M45" s="53"/>
    </row>
    <row r="46" spans="2:13" ht="49.9" customHeight="1">
      <c r="B46" s="419" t="s">
        <v>46</v>
      </c>
      <c r="C46" s="124"/>
      <c r="D46" s="425" t="s">
        <v>47</v>
      </c>
      <c r="E46" s="426"/>
      <c r="F46" s="427" t="s">
        <v>44</v>
      </c>
      <c r="G46" s="259"/>
      <c r="H46" s="34">
        <f>F47*8</f>
        <v>0</v>
      </c>
      <c r="I46" s="259"/>
      <c r="J46" s="429" t="s">
        <v>48</v>
      </c>
      <c r="M46" s="53"/>
    </row>
    <row r="47" spans="2:13" ht="49.9" customHeight="1">
      <c r="B47" s="420" t="s">
        <v>49</v>
      </c>
      <c r="D47" s="34"/>
      <c r="E47" s="259"/>
      <c r="F47" s="58"/>
      <c r="G47" s="268"/>
      <c r="H47" s="34"/>
      <c r="I47" s="259"/>
      <c r="J47" s="34"/>
      <c r="K47" s="259"/>
      <c r="L47" s="34"/>
      <c r="M47" s="53"/>
    </row>
    <row r="48" spans="2:13" ht="49.9" customHeight="1">
      <c r="B48" s="420"/>
      <c r="D48" s="55"/>
      <c r="E48" s="260"/>
      <c r="F48" s="34"/>
      <c r="G48" s="259"/>
      <c r="H48" s="34"/>
      <c r="I48" s="259"/>
      <c r="J48" s="34"/>
      <c r="K48" s="259"/>
      <c r="L48" s="34"/>
      <c r="M48" s="53"/>
    </row>
    <row r="49" spans="2:13" ht="49.9" customHeight="1" thickBot="1">
      <c r="B49" s="421" t="s">
        <v>50</v>
      </c>
      <c r="C49" s="125"/>
      <c r="D49" s="60"/>
      <c r="E49" s="261"/>
      <c r="F49" s="34"/>
      <c r="G49" s="259"/>
      <c r="H49" s="60"/>
      <c r="I49" s="261"/>
      <c r="J49" s="60"/>
      <c r="K49" s="261"/>
      <c r="L49" s="60"/>
      <c r="M49" s="53"/>
    </row>
    <row r="50" spans="2:13" ht="49.9" customHeight="1" thickBot="1">
      <c r="B50" s="422" t="s">
        <v>921</v>
      </c>
      <c r="C50" s="124"/>
      <c r="D50" s="409" t="s">
        <v>892</v>
      </c>
      <c r="E50" s="410"/>
      <c r="F50" s="409"/>
      <c r="G50" s="410"/>
      <c r="H50" s="409"/>
      <c r="I50" s="410"/>
      <c r="J50" s="409"/>
      <c r="K50" s="410"/>
      <c r="L50" s="409"/>
      <c r="M50" s="53"/>
    </row>
    <row r="51" spans="2:13" ht="49.9" customHeight="1" thickBot="1">
      <c r="B51" s="422" t="s">
        <v>922</v>
      </c>
      <c r="C51" s="124"/>
      <c r="D51" s="409">
        <v>62</v>
      </c>
      <c r="E51" s="410"/>
      <c r="F51" s="409"/>
      <c r="G51" s="410"/>
      <c r="H51" s="409"/>
      <c r="I51" s="410"/>
      <c r="J51" s="409"/>
      <c r="K51" s="410"/>
      <c r="L51" s="409"/>
      <c r="M51" s="53"/>
    </row>
    <row r="52" spans="2:13" ht="26.25">
      <c r="B52" s="423" t="s">
        <v>53</v>
      </c>
      <c r="C52" s="126"/>
      <c r="D52" s="34"/>
      <c r="E52" s="259"/>
      <c r="J52" s="34"/>
      <c r="K52" s="259"/>
      <c r="L52" s="34"/>
      <c r="M52" s="53"/>
    </row>
    <row r="53" spans="2:13" ht="26.25">
      <c r="B53" s="420" t="s">
        <v>54</v>
      </c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26.25">
      <c r="B54" s="420"/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 ht="27" thickBot="1">
      <c r="B55" s="424"/>
      <c r="C55" s="68"/>
      <c r="D55" s="68"/>
      <c r="E55" s="264"/>
      <c r="F55" s="68"/>
      <c r="G55" s="264"/>
      <c r="H55" s="68"/>
      <c r="I55" s="264"/>
      <c r="J55" s="68"/>
      <c r="K55" s="264"/>
      <c r="L55" s="68"/>
      <c r="M55" s="98"/>
    </row>
    <row r="56" spans="2:13" ht="15.75" thickTop="1"/>
  </sheetData>
  <mergeCells count="2">
    <mergeCell ref="B1:M1"/>
    <mergeCell ref="H2:J2"/>
  </mergeCells>
  <dataValidations count="8">
    <dataValidation type="list" errorStyle="information" operator="equal" allowBlank="1" showErrorMessage="1" sqref="D35:L35" xr:uid="{00000000-0002-0000-2200-000000000000}">
      <formula1>"Ted Dunn,Richard Gray,Billy Rueckert, Victor Varney"</formula1>
    </dataValidation>
    <dataValidation type="list" errorStyle="information" operator="equal" allowBlank="1" showErrorMessage="1" sqref="D39:L39" xr:uid="{00000000-0002-0000-2200-000001000000}">
      <formula1>"Chris R Boli,Jay Horn, Nathan DeWitt"</formula1>
    </dataValidation>
    <dataValidation type="list" errorStyle="information" operator="equal" allowBlank="1" showErrorMessage="1" sqref="D40:L40" xr:uid="{00000000-0002-0000-2200-000002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41:L41" xr:uid="{00000000-0002-0000-2200-000003000000}">
      <formula1>"Dennis Winchell, Art Kotz, Harold BoettcherArt Kotz, Rob Grau,Joe Mills,John Morck,Brandt Wilkus,Chris Tilley,Charles Stirewalt,Victor Varney,Nick Conner,Richard Gray,John Tredway,Donald Marshall"</formula1>
    </dataValidation>
    <dataValidation errorStyle="information" allowBlank="1" showInputMessage="1" showErrorMessage="1" sqref="D42:E42" xr:uid="{00000000-0002-0000-2200-000004000000}"/>
    <dataValidation type="list" errorStyle="information" operator="equal" allowBlank="1" showErrorMessage="1" sqref="D37:L37" xr:uid="{00000000-0002-0000-2200-000005000000}">
      <formula1>"Donald Marshall,Charles Stirewalt,Chris Tilley,John Tredway,Victor Varney"</formula1>
    </dataValidation>
    <dataValidation type="list" errorStyle="information" operator="equal" allowBlank="1" showErrorMessage="1" sqref="D36:L36" xr:uid="{00000000-0002-0000-2200-000006000000}">
      <formula1>"Harold Boettcher,Gene Ezzell,Rob Grau,Roger Koss,Gray Lackey,Michael S MacLean,Joe Mills,John F Morck,Ray Albers"</formula1>
    </dataValidation>
    <dataValidation type="list" errorStyle="warning" operator="equal" allowBlank="1" showErrorMessage="1" sqref="D8:L8" xr:uid="{00000000-0002-0000-2200-000007000000}">
      <formula1>"17,,399,671,1686,1640"</formula1>
    </dataValidation>
  </dataValidations>
  <pageMargins left="0.7" right="0.7" top="0.75" bottom="0.75" header="0.3" footer="0.3"/>
  <pageSetup scale="24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Check Names" prompt="_x000a__x000a_" xr:uid="{5FFEAC6B-C3E3-4354-9F63-772E9A760F0D}">
          <x14:formula1>
            <xm:f>DATA_Lists!$X$4:$X$219</xm:f>
          </x14:formula1>
          <xm:sqref>M32</xm:sqref>
        </x14:dataValidation>
      </x14:dataValidation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28">
    <pageSetUpPr fitToPage="1"/>
  </sheetPr>
  <dimension ref="A1:Q56"/>
  <sheetViews>
    <sheetView workbookViewId="0"/>
  </sheetViews>
  <sheetFormatPr defaultRowHeight="15"/>
  <cols>
    <col min="1" max="1" width="3.28515625" customWidth="1"/>
    <col min="2" max="2" width="50.7109375" customWidth="1"/>
    <col min="3" max="3" width="2.28515625" customWidth="1"/>
    <col min="4" max="4" width="40.7109375" customWidth="1"/>
    <col min="5" max="5" width="2.140625" style="14" customWidth="1"/>
    <col min="6" max="6" width="40.7109375" customWidth="1"/>
    <col min="7" max="7" width="2.140625" style="14" customWidth="1"/>
    <col min="8" max="8" width="40.7109375" customWidth="1"/>
    <col min="9" max="9" width="1.7109375" style="14" customWidth="1"/>
    <col min="10" max="10" width="40.7109375" customWidth="1"/>
    <col min="11" max="11" width="2.140625" style="14" customWidth="1"/>
    <col min="12" max="12" width="40.7109375" customWidth="1"/>
    <col min="13" max="13" width="20.7109375" customWidth="1"/>
    <col min="14" max="14" width="1.5703125" customWidth="1"/>
    <col min="15" max="15" width="23.28515625" customWidth="1"/>
    <col min="16" max="1030" width="11.7109375" customWidth="1"/>
  </cols>
  <sheetData>
    <row r="1" spans="1:17" ht="82.9" customHeight="1" thickTop="1">
      <c r="B1" s="501" t="s">
        <v>3</v>
      </c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</row>
    <row r="2" spans="1:17" ht="49.9" customHeight="1">
      <c r="B2" s="5" t="s">
        <v>4</v>
      </c>
      <c r="C2" s="110"/>
      <c r="D2" s="239"/>
      <c r="E2" s="250"/>
      <c r="F2" s="343" t="s">
        <v>912</v>
      </c>
      <c r="G2" s="344"/>
      <c r="H2" s="503">
        <v>45067</v>
      </c>
      <c r="I2" s="503"/>
      <c r="J2" s="503"/>
      <c r="K2" s="271"/>
      <c r="L2" s="99" t="s">
        <v>7</v>
      </c>
      <c r="M2" s="8" t="s">
        <v>6</v>
      </c>
    </row>
    <row r="3" spans="1:17" ht="49.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105"/>
    </row>
    <row r="4" spans="1:17" ht="49.9" customHeight="1">
      <c r="B4" s="5"/>
      <c r="C4" s="110"/>
      <c r="D4" s="345"/>
      <c r="E4" s="346"/>
      <c r="F4" s="347"/>
      <c r="G4" s="348"/>
      <c r="H4" s="349">
        <f>IF(H2=0," ",VLOOKUP(H2,'2023_Trains'!C9:N62,11,))</f>
        <v>2433</v>
      </c>
      <c r="I4" s="350"/>
      <c r="J4" s="351"/>
      <c r="K4" s="350"/>
      <c r="L4" s="349"/>
      <c r="M4" s="108"/>
    </row>
    <row r="5" spans="1:17" ht="49.9" customHeight="1">
      <c r="B5" s="10" t="s">
        <v>8</v>
      </c>
      <c r="C5" s="111"/>
      <c r="D5" s="352"/>
      <c r="E5" s="353"/>
      <c r="F5" s="354"/>
      <c r="G5" s="353"/>
      <c r="H5" s="354"/>
      <c r="I5" s="353"/>
      <c r="J5" s="354"/>
      <c r="K5" s="353"/>
      <c r="L5" s="354"/>
      <c r="M5" s="13"/>
    </row>
    <row r="6" spans="1:17" ht="49.9" customHeight="1">
      <c r="A6" s="14"/>
      <c r="B6" s="15" t="s">
        <v>9</v>
      </c>
      <c r="C6" s="112"/>
      <c r="D6" s="355" t="str">
        <f>IF($H$2=0," ",IF(VLOOKUP($H$2,'2023_Trains'!$C$7:$N$63,4)=0," ",VLOOKUP($H$2,'2023_Trains'!$C$7:$N$63,4,FALSE)))</f>
        <v>1:00 am</v>
      </c>
      <c r="E6" s="356"/>
      <c r="F6" s="355" t="str">
        <f>IF($H$2=0," ",IF(VLOOKUP($H$2,'2023_Trains'!$C$7:$N$63,5)=0," ",VLOOKUP($H$2,'2023_Trains'!$C$7:$N$63,5,FALSE)))</f>
        <v>2:30 pm</v>
      </c>
      <c r="G6" s="356"/>
      <c r="H6" s="355" t="str">
        <f>IF($H$2=0," ",IF(VLOOKUP($H$2,'2023_Trains'!$C$7:$N$63,6)=0," ",VLOOKUP($H$2,'2023_Trains'!$C$7:$N$63,6,FALSE)))</f>
        <v>4:00 pm</v>
      </c>
      <c r="I6" s="356"/>
      <c r="J6" s="355" t="str">
        <f>IF($H$2=0," ",IF(VLOOKUP($H$2,'2023_Trains'!$C$7:$N$63,7)=0," ",VLOOKUP($H$2,'2023_Trains'!$C$7:$N$63,7,FALSE)))</f>
        <v xml:space="preserve"> </v>
      </c>
      <c r="K6" s="356"/>
      <c r="L6" s="355" t="str">
        <f>IF($H$2=0," ",IF(VLOOKUP($H$2,'2023_Trains'!$C$7:$N$63,8)=0," ",VLOOKUP($H$2,'2023_Trains'!$C$7:$N$63,8,FALSE)))</f>
        <v xml:space="preserve"> </v>
      </c>
      <c r="M6" s="26"/>
      <c r="N6" s="14"/>
    </row>
    <row r="7" spans="1:17" ht="49.9" customHeight="1">
      <c r="A7" s="14"/>
      <c r="B7" s="18" t="s">
        <v>10</v>
      </c>
      <c r="C7" s="113"/>
      <c r="D7" s="357">
        <f>IF(D6=" "," ",VALUE(D6))</f>
        <v>4.1666666666666664E-2</v>
      </c>
      <c r="E7" s="356"/>
      <c r="F7" s="357">
        <f>IF(F6=" "," ",VALUE(F6))</f>
        <v>0.60416666666666663</v>
      </c>
      <c r="G7" s="356"/>
      <c r="H7" s="357">
        <f t="shared" ref="H7:L7" si="0">IF(H6=" "," ",VALUE(H6))</f>
        <v>0.66666666666666663</v>
      </c>
      <c r="I7" s="356"/>
      <c r="J7" s="357" t="str">
        <f t="shared" si="0"/>
        <v xml:space="preserve"> </v>
      </c>
      <c r="K7" s="356"/>
      <c r="L7" s="357" t="str">
        <f t="shared" si="0"/>
        <v xml:space="preserve"> </v>
      </c>
      <c r="M7" s="330"/>
      <c r="N7" s="14"/>
      <c r="O7" s="282"/>
    </row>
    <row r="8" spans="1:17" ht="49.9" customHeight="1">
      <c r="B8" s="18" t="s">
        <v>11</v>
      </c>
      <c r="C8" s="113"/>
      <c r="D8" s="358"/>
      <c r="E8" s="359"/>
      <c r="F8" s="358"/>
      <c r="G8" s="359"/>
      <c r="H8" s="358"/>
      <c r="I8" s="359"/>
      <c r="J8" s="358"/>
      <c r="K8" s="359"/>
      <c r="L8" s="358"/>
      <c r="M8" s="20"/>
    </row>
    <row r="9" spans="1:17" ht="49.9" customHeight="1">
      <c r="B9" s="23"/>
      <c r="C9" s="114"/>
      <c r="D9" s="360"/>
      <c r="E9" s="353"/>
      <c r="F9" s="354"/>
      <c r="G9" s="353"/>
      <c r="H9" s="354"/>
      <c r="I9" s="353"/>
      <c r="J9" s="354"/>
      <c r="K9" s="353"/>
      <c r="L9" s="354"/>
      <c r="M9" s="20"/>
    </row>
    <row r="10" spans="1:17" ht="49.9" customHeight="1">
      <c r="B10" s="25" t="s">
        <v>12</v>
      </c>
      <c r="C10" s="132"/>
      <c r="D10" s="361" t="str">
        <f t="shared" ref="D10:F12" si="1">IF(C10=0," ",TIMEVALUE(LEFT(C10,2)&amp;":"&amp;MID(C10,3,2)&amp;":"&amp;RIGHT(C10,2)))</f>
        <v xml:space="preserve"> </v>
      </c>
      <c r="E10" s="362"/>
      <c r="F10" s="361" t="str">
        <f t="shared" si="1"/>
        <v xml:space="preserve"> </v>
      </c>
      <c r="G10" s="362"/>
      <c r="H10" s="361" t="str">
        <f t="shared" ref="H10" si="2">IF(G10=0," ",TIMEVALUE(LEFT(G10,2)&amp;":"&amp;MID(G10,3,2)&amp;":"&amp;RIGHT(G10,2)))</f>
        <v xml:space="preserve"> </v>
      </c>
      <c r="I10" s="362"/>
      <c r="J10" s="361" t="str">
        <f t="shared" ref="J10" si="3">IF(I10=0," ",TIMEVALUE(LEFT(I10,2)&amp;":"&amp;MID(I10,3,2)&amp;":"&amp;RIGHT(I10,2)))</f>
        <v xml:space="preserve"> </v>
      </c>
      <c r="K10" s="362"/>
      <c r="L10" s="361" t="str">
        <f t="shared" ref="L10" si="4">IF(K10=0," ",TIMEVALUE(LEFT(K10,2)&amp;":"&amp;MID(K10,3,2)&amp;":"&amp;RIGHT(K10,2)))</f>
        <v xml:space="preserve"> </v>
      </c>
      <c r="M10" s="337"/>
    </row>
    <row r="11" spans="1:17" ht="49.9" customHeight="1">
      <c r="B11" s="27" t="s">
        <v>13</v>
      </c>
      <c r="C11" s="248"/>
      <c r="D11" s="363" t="str">
        <f>IF(C12=0," ",$L$2)</f>
        <v xml:space="preserve"> </v>
      </c>
      <c r="E11" s="364"/>
      <c r="F11" s="363" t="str">
        <f t="shared" ref="F11" si="5">IF(E12=0," ",$L$2)</f>
        <v xml:space="preserve"> </v>
      </c>
      <c r="G11" s="364"/>
      <c r="H11" s="363" t="str">
        <f t="shared" ref="H11" si="6">IF(G12=0," ",$L$2)</f>
        <v xml:space="preserve"> </v>
      </c>
      <c r="I11" s="364"/>
      <c r="J11" s="363" t="str">
        <f t="shared" ref="J11" si="7">IF(I12=0," ",$L$2)</f>
        <v xml:space="preserve"> </v>
      </c>
      <c r="K11" s="364"/>
      <c r="L11" s="363" t="str">
        <f t="shared" ref="L11" si="8">IF(K12=0," ",$L$2)</f>
        <v xml:space="preserve"> </v>
      </c>
      <c r="M11" s="337"/>
      <c r="O11" s="245"/>
    </row>
    <row r="12" spans="1:17" ht="49.9" customHeight="1">
      <c r="B12" s="25" t="s">
        <v>14</v>
      </c>
      <c r="C12" s="132"/>
      <c r="D12" s="361" t="str">
        <f t="shared" si="1"/>
        <v xml:space="preserve"> </v>
      </c>
      <c r="E12" s="362"/>
      <c r="F12" s="361" t="str">
        <f t="shared" ref="F12" si="9">IF(E12=0," ",TIMEVALUE(LEFT(E12,2)&amp;":"&amp;MID(E12,3,2)&amp;":"&amp;RIGHT(E12,2)))</f>
        <v xml:space="preserve"> </v>
      </c>
      <c r="G12" s="362"/>
      <c r="H12" s="361" t="str">
        <f t="shared" ref="H12" si="10">IF(G12=0," ",TIMEVALUE(LEFT(G12,2)&amp;":"&amp;MID(G12,3,2)&amp;":"&amp;RIGHT(G12,2)))</f>
        <v xml:space="preserve"> </v>
      </c>
      <c r="I12" s="362"/>
      <c r="J12" s="361" t="str">
        <f t="shared" ref="J12" si="11">IF(I12=0," ",TIMEVALUE(LEFT(I12,2)&amp;":"&amp;MID(I12,3,2)&amp;":"&amp;RIGHT(I12,2)))</f>
        <v xml:space="preserve"> </v>
      </c>
      <c r="K12" s="362"/>
      <c r="L12" s="361" t="str">
        <f t="shared" ref="L12" si="12">IF(K12=0," ",TIMEVALUE(LEFT(K12,2)&amp;":"&amp;MID(K12,3,2)&amp;":"&amp;RIGHT(K12,2)))</f>
        <v xml:space="preserve"> </v>
      </c>
      <c r="M12" s="337"/>
      <c r="O12" s="301"/>
    </row>
    <row r="13" spans="1:17" ht="49.9" customHeight="1">
      <c r="B13" s="25" t="s">
        <v>16</v>
      </c>
      <c r="C13" s="132"/>
      <c r="D13" s="361" t="str">
        <f>IF(C13=0," ",TIMEVALUE(LEFT(C13,2)&amp;":"&amp;MID(C13,3,2)&amp;":"&amp;RIGHT(C13,2)))</f>
        <v xml:space="preserve"> </v>
      </c>
      <c r="E13" s="365"/>
      <c r="F13" s="361" t="str">
        <f>IF(E13=0," ",TIMEVALUE(LEFT(E13,2)&amp;":"&amp;MID(E13,3,2)&amp;":"&amp;RIGHT(E13,2)))</f>
        <v xml:space="preserve"> </v>
      </c>
      <c r="G13" s="365"/>
      <c r="H13" s="361" t="str">
        <f>IF(G13=0," ",TIMEVALUE(LEFT(G13,2)&amp;":"&amp;MID(G13,3,2)&amp;":"&amp;RIGHT(G13,2)))</f>
        <v xml:space="preserve"> </v>
      </c>
      <c r="I13" s="365"/>
      <c r="J13" s="361" t="str">
        <f>IF(I13=0," ",TIMEVALUE(LEFT(I13,2)&amp;":"&amp;MID(I13,3,2)&amp;":"&amp;RIGHT(I13,2)))</f>
        <v xml:space="preserve"> </v>
      </c>
      <c r="K13" s="365"/>
      <c r="L13" s="361" t="str">
        <f>IF(K13=0," ",TIMEVALUE(LEFT(K13,2)&amp;":"&amp;MID(K13,3,2)&amp;":"&amp;RIGHT(K13,2)))</f>
        <v xml:space="preserve"> </v>
      </c>
      <c r="M13" s="337" t="s">
        <v>15</v>
      </c>
    </row>
    <row r="14" spans="1:17" ht="49.9" customHeight="1">
      <c r="B14" s="25" t="s">
        <v>17</v>
      </c>
      <c r="C14" s="132"/>
      <c r="D14" s="361" t="str">
        <f t="shared" ref="D14:D17" si="13">IF(C14=0," ",TIMEVALUE(LEFT(C14,2)&amp;":"&amp;MID(C14,3,2)&amp;":"&amp;RIGHT(C14,2)))</f>
        <v xml:space="preserve"> </v>
      </c>
      <c r="E14" s="362"/>
      <c r="F14" s="361" t="str">
        <f t="shared" ref="F14:F17" si="14">IF(E14=0," ",TIMEVALUE(LEFT(E14,2)&amp;":"&amp;MID(E14,3,2)&amp;":"&amp;RIGHT(E14,2)))</f>
        <v xml:space="preserve"> </v>
      </c>
      <c r="G14" s="362"/>
      <c r="H14" s="361" t="str">
        <f t="shared" ref="H14:H17" si="15">IF(G14=0," ",TIMEVALUE(LEFT(G14,2)&amp;":"&amp;MID(G14,3,2)&amp;":"&amp;RIGHT(G14,2)))</f>
        <v xml:space="preserve"> </v>
      </c>
      <c r="I14" s="362"/>
      <c r="J14" s="361" t="str">
        <f t="shared" ref="J14:J17" si="16">IF(I14=0," ",TIMEVALUE(LEFT(I14,2)&amp;":"&amp;MID(I14,3,2)&amp;":"&amp;RIGHT(I14,2)))</f>
        <v xml:space="preserve"> </v>
      </c>
      <c r="K14" s="362"/>
      <c r="L14" s="361" t="str">
        <f t="shared" ref="L14:L17" si="17">IF(K14=0," ",TIMEVALUE(LEFT(K14,2)&amp;":"&amp;MID(K14,3,2)&amp;":"&amp;RIGHT(K14,2)))</f>
        <v xml:space="preserve"> </v>
      </c>
      <c r="M14" s="337"/>
      <c r="Q14" s="247"/>
    </row>
    <row r="15" spans="1:17" ht="49.9" customHeight="1">
      <c r="B15" s="25" t="s">
        <v>18</v>
      </c>
      <c r="C15" s="132"/>
      <c r="D15" s="361" t="str">
        <f t="shared" si="13"/>
        <v xml:space="preserve"> </v>
      </c>
      <c r="E15" s="362"/>
      <c r="F15" s="361" t="str">
        <f t="shared" si="14"/>
        <v xml:space="preserve"> </v>
      </c>
      <c r="G15" s="362"/>
      <c r="H15" s="361" t="str">
        <f t="shared" si="15"/>
        <v xml:space="preserve"> </v>
      </c>
      <c r="I15" s="362"/>
      <c r="J15" s="361" t="str">
        <f t="shared" si="16"/>
        <v xml:space="preserve"> </v>
      </c>
      <c r="K15" s="362"/>
      <c r="L15" s="361" t="str">
        <f t="shared" si="17"/>
        <v xml:space="preserve"> </v>
      </c>
      <c r="M15" s="337"/>
    </row>
    <row r="16" spans="1:17" ht="49.9" customHeight="1">
      <c r="B16" s="27" t="s">
        <v>13</v>
      </c>
      <c r="C16" s="133"/>
      <c r="D16" s="363" t="str">
        <f>IF(C17=0," ",$L$2)</f>
        <v xml:space="preserve"> </v>
      </c>
      <c r="E16" s="365"/>
      <c r="F16" s="363" t="str">
        <f t="shared" ref="F16" si="18">IF(E17=0," ",$L$2)</f>
        <v xml:space="preserve"> </v>
      </c>
      <c r="G16" s="365"/>
      <c r="H16" s="363" t="str">
        <f t="shared" ref="H16" si="19">IF(G17=0," ",$L$2)</f>
        <v xml:space="preserve"> </v>
      </c>
      <c r="I16" s="365"/>
      <c r="J16" s="363" t="str">
        <f t="shared" ref="J16" si="20">IF(I17=0," ",$L$2)</f>
        <v xml:space="preserve"> </v>
      </c>
      <c r="K16" s="365"/>
      <c r="L16" s="363" t="str">
        <f t="shared" ref="L16" si="21">IF(K17=0," ",$L$2)</f>
        <v xml:space="preserve"> </v>
      </c>
      <c r="M16" s="337"/>
    </row>
    <row r="17" spans="1:13" ht="49.9" customHeight="1">
      <c r="B17" s="25" t="s">
        <v>19</v>
      </c>
      <c r="C17" s="132"/>
      <c r="D17" s="361" t="str">
        <f t="shared" si="13"/>
        <v xml:space="preserve"> </v>
      </c>
      <c r="E17" s="362"/>
      <c r="F17" s="361" t="str">
        <f t="shared" si="14"/>
        <v xml:space="preserve"> </v>
      </c>
      <c r="G17" s="362"/>
      <c r="H17" s="361" t="str">
        <f t="shared" si="15"/>
        <v xml:space="preserve"> </v>
      </c>
      <c r="I17" s="362"/>
      <c r="J17" s="361" t="str">
        <f t="shared" si="16"/>
        <v xml:space="preserve"> </v>
      </c>
      <c r="K17" s="362"/>
      <c r="L17" s="361" t="str">
        <f t="shared" si="17"/>
        <v xml:space="preserve"> </v>
      </c>
      <c r="M17" s="337"/>
    </row>
    <row r="18" spans="1:13" ht="49.9" customHeight="1">
      <c r="B18" s="341"/>
      <c r="C18" s="277"/>
      <c r="D18" s="366"/>
      <c r="E18" s="367"/>
      <c r="F18" s="366"/>
      <c r="G18" s="367"/>
      <c r="H18" s="366"/>
      <c r="I18" s="367"/>
      <c r="J18" s="366"/>
      <c r="K18" s="367"/>
      <c r="L18" s="366"/>
      <c r="M18" s="342"/>
    </row>
    <row r="19" spans="1:13" ht="49.9" customHeight="1">
      <c r="B19" s="29" t="s">
        <v>21</v>
      </c>
      <c r="C19" s="115"/>
      <c r="D19" s="360"/>
      <c r="E19" s="364"/>
      <c r="F19" s="360"/>
      <c r="G19" s="364"/>
      <c r="H19" s="360"/>
      <c r="I19" s="364"/>
      <c r="J19" s="360"/>
      <c r="K19" s="364"/>
      <c r="L19" s="349"/>
      <c r="M19" s="28"/>
    </row>
    <row r="20" spans="1:13" ht="49.9" customHeight="1">
      <c r="A20" t="s">
        <v>911</v>
      </c>
      <c r="B20" s="29"/>
      <c r="C20" s="115"/>
      <c r="D20" s="360"/>
      <c r="E20" s="364"/>
      <c r="F20" s="360"/>
      <c r="G20" s="364"/>
      <c r="H20" s="360"/>
      <c r="I20" s="364"/>
      <c r="J20" s="360"/>
      <c r="K20" s="364"/>
      <c r="L20" s="349"/>
      <c r="M20" s="28"/>
    </row>
    <row r="21" spans="1:13" ht="49.9" customHeight="1">
      <c r="B21" s="36">
        <v>100</v>
      </c>
      <c r="C21" s="116"/>
      <c r="D21" s="358"/>
      <c r="E21" s="358"/>
      <c r="F21" s="358"/>
      <c r="G21" s="358"/>
      <c r="H21" s="358"/>
      <c r="I21" s="358"/>
      <c r="J21" s="358"/>
      <c r="K21" s="358"/>
      <c r="L21" s="358"/>
      <c r="M21" s="28"/>
    </row>
    <row r="22" spans="1:13" ht="49.9" customHeight="1">
      <c r="B22" s="36">
        <v>101</v>
      </c>
      <c r="C22" s="116"/>
      <c r="D22" s="358"/>
      <c r="E22" s="359"/>
      <c r="F22" s="358"/>
      <c r="G22" s="359"/>
      <c r="H22" s="358"/>
      <c r="I22" s="359"/>
      <c r="J22" s="358"/>
      <c r="K22" s="359"/>
      <c r="L22" s="358"/>
      <c r="M22" s="28"/>
    </row>
    <row r="23" spans="1:13" ht="49.9" customHeight="1">
      <c r="B23" s="36">
        <v>200</v>
      </c>
      <c r="C23" s="116"/>
      <c r="D23" s="358"/>
      <c r="E23" s="359"/>
      <c r="F23" s="358"/>
      <c r="G23" s="359"/>
      <c r="H23" s="358"/>
      <c r="I23" s="359"/>
      <c r="J23" s="358"/>
      <c r="K23" s="359"/>
      <c r="L23" s="358"/>
      <c r="M23" s="28"/>
    </row>
    <row r="24" spans="1:13" ht="49.9" customHeight="1">
      <c r="B24" s="36">
        <v>201</v>
      </c>
      <c r="C24" s="116"/>
      <c r="D24" s="358"/>
      <c r="E24" s="359"/>
      <c r="F24" s="358"/>
      <c r="G24" s="359"/>
      <c r="H24" s="358"/>
      <c r="I24" s="359"/>
      <c r="J24" s="358"/>
      <c r="K24" s="359"/>
      <c r="L24" s="358"/>
      <c r="M24" s="28"/>
    </row>
    <row r="25" spans="1:13" ht="49.9" customHeight="1">
      <c r="B25" s="36">
        <v>308</v>
      </c>
      <c r="C25" s="116"/>
      <c r="D25" s="358"/>
      <c r="E25" s="359"/>
      <c r="F25" s="358"/>
      <c r="G25" s="359"/>
      <c r="H25" s="358"/>
      <c r="I25" s="359"/>
      <c r="J25" s="358"/>
      <c r="K25" s="359"/>
      <c r="L25" s="358"/>
      <c r="M25" s="28"/>
    </row>
    <row r="26" spans="1:13" ht="49.9" customHeight="1">
      <c r="B26" s="38" t="s">
        <v>24</v>
      </c>
      <c r="C26" s="117"/>
      <c r="D26" s="358"/>
      <c r="E26" s="359"/>
      <c r="F26" s="358" t="str">
        <f>IF(F8=0," ","0")</f>
        <v xml:space="preserve"> </v>
      </c>
      <c r="G26" s="359"/>
      <c r="H26" s="358" t="str">
        <f>IF(H8=0," ","0")</f>
        <v xml:space="preserve"> </v>
      </c>
      <c r="I26" s="359"/>
      <c r="J26" s="358" t="str">
        <f>IF(J8=0," ","0")</f>
        <v xml:space="preserve"> </v>
      </c>
      <c r="K26" s="359"/>
      <c r="L26" s="358" t="str">
        <f>IF(L8=0," ","0")</f>
        <v xml:space="preserve"> </v>
      </c>
      <c r="M26" s="28"/>
    </row>
    <row r="27" spans="1:13" ht="49.9" customHeight="1" thickBot="1">
      <c r="B27" s="39" t="s">
        <v>25</v>
      </c>
      <c r="C27" s="118"/>
      <c r="D27" s="358"/>
      <c r="E27" s="359"/>
      <c r="F27" s="358" t="str">
        <f>IF(F8=0," ","0")</f>
        <v xml:space="preserve"> </v>
      </c>
      <c r="G27" s="359"/>
      <c r="H27" s="358" t="str">
        <f>IF(H8=0," ","0")</f>
        <v xml:space="preserve"> </v>
      </c>
      <c r="I27" s="359"/>
      <c r="J27" s="358" t="str">
        <f>IF(J8=0," ","0")</f>
        <v xml:space="preserve"> </v>
      </c>
      <c r="K27" s="359"/>
      <c r="L27" s="358" t="str">
        <f>IF(L8=0," ","0")</f>
        <v xml:space="preserve"> </v>
      </c>
      <c r="M27" s="28"/>
    </row>
    <row r="28" spans="1:13" ht="49.9" customHeight="1" thickTop="1" thickBot="1">
      <c r="B28" s="42" t="s">
        <v>26</v>
      </c>
      <c r="C28" s="119"/>
      <c r="D28" s="368">
        <f>SUM(D21:D27)</f>
        <v>0</v>
      </c>
      <c r="E28" s="369"/>
      <c r="F28" s="368">
        <f>SUM(F21:F27)</f>
        <v>0</v>
      </c>
      <c r="G28" s="369"/>
      <c r="H28" s="368">
        <f>SUM(H21:H27)</f>
        <v>0</v>
      </c>
      <c r="I28" s="369"/>
      <c r="J28" s="368">
        <f>SUM(J21:J27)</f>
        <v>0</v>
      </c>
      <c r="K28" s="370"/>
      <c r="L28" s="371">
        <f>SUM(L21:L27)</f>
        <v>0</v>
      </c>
      <c r="M28" s="28"/>
    </row>
    <row r="29" spans="1:13" ht="49.9" customHeight="1" thickTop="1" thickBot="1">
      <c r="B29" s="42" t="s">
        <v>27</v>
      </c>
      <c r="C29" s="119"/>
      <c r="D29" s="368">
        <f>D28</f>
        <v>0</v>
      </c>
      <c r="E29" s="369"/>
      <c r="F29" s="368">
        <f>D29+F28</f>
        <v>0</v>
      </c>
      <c r="G29" s="369"/>
      <c r="H29" s="368">
        <f>F29+H28</f>
        <v>0</v>
      </c>
      <c r="I29" s="369"/>
      <c r="J29" s="368">
        <f>J28+H29</f>
        <v>0</v>
      </c>
      <c r="K29" s="370"/>
      <c r="L29" s="371">
        <f>L28+J29</f>
        <v>0</v>
      </c>
      <c r="M29" s="130"/>
    </row>
    <row r="30" spans="1:13" ht="49.9" customHeight="1" thickTop="1" thickBot="1">
      <c r="B30" s="45" t="s">
        <v>28</v>
      </c>
      <c r="C30" s="120"/>
      <c r="D30" s="372"/>
      <c r="E30" s="373"/>
      <c r="F30" s="372"/>
      <c r="G30" s="369"/>
      <c r="H30" s="372"/>
      <c r="I30" s="373"/>
      <c r="J30" s="372"/>
      <c r="K30" s="374"/>
      <c r="L30" s="375"/>
      <c r="M30" s="28"/>
    </row>
    <row r="31" spans="1:13" ht="49.9" customHeight="1" thickTop="1" thickBot="1">
      <c r="B31" s="45" t="s">
        <v>29</v>
      </c>
      <c r="C31" s="120"/>
      <c r="D31" s="372"/>
      <c r="E31" s="373"/>
      <c r="F31" s="372"/>
      <c r="G31" s="373"/>
      <c r="H31" s="372"/>
      <c r="I31" s="373"/>
      <c r="J31" s="372"/>
      <c r="K31" s="374"/>
      <c r="L31" s="375"/>
      <c r="M31" s="131" t="s">
        <v>679</v>
      </c>
    </row>
    <row r="32" spans="1:13" ht="49.9" customHeight="1" thickTop="1">
      <c r="B32" s="48"/>
      <c r="D32" s="354"/>
      <c r="E32" s="353"/>
      <c r="F32" s="354"/>
      <c r="G32" s="353"/>
      <c r="H32" s="354"/>
      <c r="I32" s="353"/>
      <c r="J32" s="353"/>
      <c r="K32" s="376" t="s">
        <v>30</v>
      </c>
      <c r="L32" s="354"/>
      <c r="M32" s="28" t="s">
        <v>55</v>
      </c>
    </row>
    <row r="33" spans="2:13" ht="49.9" customHeight="1">
      <c r="B33" s="48"/>
      <c r="D33" s="354"/>
      <c r="E33" s="353"/>
      <c r="F33" s="354"/>
      <c r="G33" s="353"/>
      <c r="H33" s="354"/>
      <c r="I33" s="353"/>
      <c r="J33" s="354" t="s">
        <v>31</v>
      </c>
      <c r="K33" s="353"/>
      <c r="L33" s="354"/>
      <c r="M33" s="28"/>
    </row>
    <row r="34" spans="2:13" ht="49.9" customHeight="1">
      <c r="B34" s="50" t="s">
        <v>32</v>
      </c>
      <c r="C34" s="121"/>
      <c r="D34" s="354" t="s">
        <v>33</v>
      </c>
      <c r="E34" s="353"/>
      <c r="F34" s="354"/>
      <c r="G34" s="353"/>
      <c r="H34" s="354"/>
      <c r="I34" s="353"/>
      <c r="J34" s="354"/>
      <c r="K34" s="353"/>
      <c r="L34" s="354"/>
      <c r="M34" s="28"/>
    </row>
    <row r="35" spans="2:13" ht="49.9" customHeight="1">
      <c r="B35" s="51" t="s">
        <v>34</v>
      </c>
      <c r="C35" s="122"/>
      <c r="D35" s="377" t="s">
        <v>55</v>
      </c>
      <c r="E35" s="378"/>
      <c r="F35" s="377"/>
      <c r="G35" s="378"/>
      <c r="H35" s="377"/>
      <c r="I35" s="378"/>
      <c r="J35" s="377"/>
      <c r="K35" s="378"/>
      <c r="L35" s="377"/>
      <c r="M35" s="28"/>
    </row>
    <row r="36" spans="2:13" ht="49.9" customHeight="1">
      <c r="B36" s="51" t="s">
        <v>35</v>
      </c>
      <c r="C36" s="122"/>
      <c r="D36" s="377"/>
      <c r="E36" s="378"/>
      <c r="F36" s="377"/>
      <c r="G36" s="378"/>
      <c r="H36" s="377"/>
      <c r="I36" s="378"/>
      <c r="J36" s="377"/>
      <c r="K36" s="378"/>
      <c r="L36" s="377"/>
      <c r="M36" s="53"/>
    </row>
    <row r="37" spans="2:13" ht="49.9" customHeight="1">
      <c r="B37" s="51" t="s">
        <v>36</v>
      </c>
      <c r="C37" s="122"/>
      <c r="D37" s="377"/>
      <c r="E37" s="378"/>
      <c r="F37" s="377"/>
      <c r="G37" s="378"/>
      <c r="H37" s="377"/>
      <c r="I37" s="378"/>
      <c r="J37" s="377"/>
      <c r="K37" s="378"/>
      <c r="L37" s="377"/>
      <c r="M37" s="53"/>
    </row>
    <row r="38" spans="2:13" ht="49.9" customHeight="1">
      <c r="B38" s="51"/>
      <c r="C38" s="122"/>
      <c r="D38" s="377"/>
      <c r="E38" s="378"/>
      <c r="F38" s="379"/>
      <c r="G38" s="380"/>
      <c r="H38" s="377"/>
      <c r="I38" s="378"/>
      <c r="J38" s="377"/>
      <c r="K38" s="378"/>
      <c r="L38" s="377"/>
      <c r="M38" s="53"/>
    </row>
    <row r="39" spans="2:13" ht="49.9" customHeight="1">
      <c r="B39" s="51" t="s">
        <v>37</v>
      </c>
      <c r="C39" s="122"/>
      <c r="D39" s="377"/>
      <c r="E39" s="378"/>
      <c r="F39" s="377"/>
      <c r="G39" s="378"/>
      <c r="H39" s="377"/>
      <c r="I39" s="378"/>
      <c r="J39" s="377"/>
      <c r="K39" s="378"/>
      <c r="L39" s="377"/>
      <c r="M39" s="53"/>
    </row>
    <row r="40" spans="2:13" ht="49.9" customHeight="1">
      <c r="B40" s="51" t="s">
        <v>38</v>
      </c>
      <c r="C40" s="122"/>
      <c r="D40" s="377"/>
      <c r="E40" s="378"/>
      <c r="F40" s="377"/>
      <c r="G40" s="378"/>
      <c r="H40" s="377"/>
      <c r="I40" s="378"/>
      <c r="J40" s="377"/>
      <c r="K40" s="378"/>
      <c r="L40" s="377"/>
      <c r="M40" s="53"/>
    </row>
    <row r="41" spans="2:13" ht="49.9" customHeight="1">
      <c r="B41" s="51" t="s">
        <v>39</v>
      </c>
      <c r="C41" s="122"/>
      <c r="D41" s="377"/>
      <c r="E41" s="378"/>
      <c r="F41" s="377"/>
      <c r="G41" s="378"/>
      <c r="H41" s="377"/>
      <c r="I41" s="378"/>
      <c r="J41" s="377"/>
      <c r="K41" s="378"/>
      <c r="L41" s="377"/>
      <c r="M41" s="53"/>
    </row>
    <row r="42" spans="2:13" ht="49.9" customHeight="1">
      <c r="B42" s="54" t="s">
        <v>40</v>
      </c>
      <c r="C42" s="123"/>
      <c r="D42" s="34"/>
      <c r="E42" s="259"/>
      <c r="H42" s="34"/>
      <c r="I42" s="259"/>
      <c r="J42" s="34"/>
      <c r="K42" s="259"/>
      <c r="L42" s="34"/>
      <c r="M42" s="53"/>
    </row>
    <row r="43" spans="2:13" ht="49.9" customHeight="1">
      <c r="B43" s="48"/>
      <c r="D43" s="34"/>
      <c r="E43" s="259"/>
      <c r="F43" s="34"/>
      <c r="G43" s="259"/>
      <c r="H43" s="34"/>
      <c r="I43" s="259"/>
      <c r="J43" s="34"/>
      <c r="K43" s="259"/>
      <c r="L43" s="34"/>
      <c r="M43" s="53"/>
    </row>
    <row r="44" spans="2:13" ht="49.9" customHeight="1">
      <c r="B44" s="50" t="s">
        <v>41</v>
      </c>
      <c r="C44" s="121"/>
      <c r="D44" s="55"/>
      <c r="E44" s="260"/>
      <c r="F44" s="34"/>
      <c r="G44" s="259"/>
      <c r="H44" s="34"/>
      <c r="I44" s="259"/>
      <c r="J44" s="55" t="s">
        <v>42</v>
      </c>
      <c r="K44" s="260"/>
      <c r="L44" s="34"/>
      <c r="M44" s="53"/>
    </row>
    <row r="45" spans="2:13" ht="49.9" customHeight="1">
      <c r="B45" s="56" t="s">
        <v>43</v>
      </c>
      <c r="C45" s="124"/>
      <c r="D45" s="55"/>
      <c r="E45" s="260"/>
      <c r="F45" s="34" t="s">
        <v>44</v>
      </c>
      <c r="G45" s="259"/>
      <c r="H45" s="34">
        <f>M30*8</f>
        <v>0</v>
      </c>
      <c r="I45" s="259"/>
      <c r="J45" s="57" t="s">
        <v>45</v>
      </c>
      <c r="M45" s="53"/>
    </row>
    <row r="46" spans="2:13" ht="49.9" customHeight="1">
      <c r="B46" s="56" t="s">
        <v>46</v>
      </c>
      <c r="C46" s="124"/>
      <c r="D46" s="55" t="s">
        <v>47</v>
      </c>
      <c r="E46" s="260"/>
      <c r="F46" s="34" t="s">
        <v>44</v>
      </c>
      <c r="G46" s="259"/>
      <c r="H46" s="34">
        <f>F47*8</f>
        <v>0</v>
      </c>
      <c r="I46" s="259"/>
      <c r="J46" s="57" t="s">
        <v>48</v>
      </c>
      <c r="M46" s="53"/>
    </row>
    <row r="47" spans="2:13" ht="49.9" customHeight="1">
      <c r="B47" s="48" t="s">
        <v>49</v>
      </c>
      <c r="D47" s="34"/>
      <c r="E47" s="259"/>
      <c r="F47" s="58"/>
      <c r="G47" s="268"/>
      <c r="H47" s="34"/>
      <c r="I47" s="259"/>
      <c r="J47" s="34"/>
      <c r="K47" s="259"/>
      <c r="L47" s="34"/>
      <c r="M47" s="53"/>
    </row>
    <row r="48" spans="2:13" ht="49.9" customHeight="1">
      <c r="B48" s="48"/>
      <c r="D48" s="55"/>
      <c r="E48" s="260"/>
      <c r="F48" s="34"/>
      <c r="G48" s="259"/>
      <c r="H48" s="34"/>
      <c r="I48" s="259"/>
      <c r="J48" s="34"/>
      <c r="K48" s="259"/>
      <c r="L48" s="34"/>
      <c r="M48" s="53"/>
    </row>
    <row r="49" spans="2:13" ht="49.9" customHeight="1" thickBot="1">
      <c r="B49" s="59" t="s">
        <v>50</v>
      </c>
      <c r="C49" s="125"/>
      <c r="D49" s="60"/>
      <c r="E49" s="261"/>
      <c r="F49" s="34"/>
      <c r="G49" s="259"/>
      <c r="H49" s="60"/>
      <c r="I49" s="261"/>
      <c r="J49" s="60"/>
      <c r="K49" s="261"/>
      <c r="L49" s="60"/>
      <c r="M49" s="53"/>
    </row>
    <row r="50" spans="2:13" ht="49.9" customHeight="1" thickBot="1">
      <c r="B50" s="61" t="s">
        <v>51</v>
      </c>
      <c r="C50" s="124"/>
      <c r="D50" s="62"/>
      <c r="E50" s="262"/>
      <c r="F50" s="62"/>
      <c r="G50" s="262"/>
      <c r="H50" s="62"/>
      <c r="I50" s="262"/>
      <c r="J50" s="62"/>
      <c r="K50" s="262"/>
      <c r="L50" s="62"/>
      <c r="M50" s="53"/>
    </row>
    <row r="51" spans="2:13" ht="49.9" customHeight="1" thickBot="1">
      <c r="B51" s="61" t="s">
        <v>52</v>
      </c>
      <c r="C51" s="124"/>
      <c r="D51" s="64"/>
      <c r="E51" s="263"/>
      <c r="F51" s="64"/>
      <c r="G51" s="263"/>
      <c r="H51" s="64"/>
      <c r="I51" s="263"/>
      <c r="J51" s="64"/>
      <c r="K51" s="263"/>
      <c r="L51" s="62"/>
      <c r="M51" s="53"/>
    </row>
    <row r="52" spans="2:13">
      <c r="B52" s="65" t="s">
        <v>53</v>
      </c>
      <c r="C52" s="126"/>
      <c r="D52" s="34"/>
      <c r="E52" s="259"/>
      <c r="J52" s="34"/>
      <c r="K52" s="259"/>
      <c r="L52" s="34"/>
      <c r="M52" s="53"/>
    </row>
    <row r="53" spans="2:13" ht="15.75">
      <c r="B53" s="66" t="s">
        <v>54</v>
      </c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15.75">
      <c r="B54" s="66"/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 ht="15.75" thickBot="1">
      <c r="B55" s="67"/>
      <c r="C55" s="68"/>
      <c r="D55" s="68"/>
      <c r="E55" s="264"/>
      <c r="F55" s="68"/>
      <c r="G55" s="264"/>
      <c r="H55" s="68"/>
      <c r="I55" s="264"/>
      <c r="J55" s="68"/>
      <c r="K55" s="264"/>
      <c r="L55" s="68"/>
      <c r="M55" s="98"/>
    </row>
    <row r="56" spans="2:13" ht="15.75" thickTop="1"/>
  </sheetData>
  <mergeCells count="2">
    <mergeCell ref="B1:M1"/>
    <mergeCell ref="H2:J2"/>
  </mergeCells>
  <dataValidations count="8">
    <dataValidation type="list" errorStyle="information" operator="equal" allowBlank="1" showErrorMessage="1" sqref="D35:L35" xr:uid="{00000000-0002-0000-2300-000000000000}">
      <formula1>"Ted Dunn,Richard Gray,Billy Rueckert, Victor Varney"</formula1>
    </dataValidation>
    <dataValidation type="list" errorStyle="information" operator="equal" allowBlank="1" showErrorMessage="1" sqref="D39:L39" xr:uid="{00000000-0002-0000-2300-000001000000}">
      <formula1>"Chris R Boli,Jay Horn, Nathan DeWitt"</formula1>
    </dataValidation>
    <dataValidation type="list" errorStyle="information" operator="equal" allowBlank="1" showErrorMessage="1" sqref="D40:L40" xr:uid="{00000000-0002-0000-2300-000002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41:L41" xr:uid="{00000000-0002-0000-2300-000003000000}">
      <formula1>"Dennis Winchell, Art Kotz, Harold BoettcherArt Kotz, Rob Grau,Joe Mills,John Morck,Brandt Wilkus,Chris Tilley,Charles Stirewalt,Victor Varney,Nick Conner,Richard Gray,John Tredway,Donald Marshall"</formula1>
    </dataValidation>
    <dataValidation errorStyle="information" allowBlank="1" showInputMessage="1" showErrorMessage="1" sqref="D42:E42" xr:uid="{00000000-0002-0000-2300-000004000000}"/>
    <dataValidation type="list" errorStyle="information" operator="equal" allowBlank="1" showErrorMessage="1" sqref="D37:L37" xr:uid="{00000000-0002-0000-2300-000005000000}">
      <formula1>"Donald Marshall,Charles Stirewalt,Chris Tilley,John Tredway,Victor Varney"</formula1>
    </dataValidation>
    <dataValidation type="list" errorStyle="information" operator="equal" allowBlank="1" showErrorMessage="1" sqref="D36:L36" xr:uid="{00000000-0002-0000-2300-000006000000}">
      <formula1>"Harold Boettcher,Gene Ezzell,Rob Grau,Roger Koss,Gray Lackey,Michael S MacLean,Joe Mills,John F Morck,Ray Albers"</formula1>
    </dataValidation>
    <dataValidation type="list" errorStyle="warning" operator="equal" allowBlank="1" showErrorMessage="1" sqref="D8:L8" xr:uid="{00000000-0002-0000-2300-000007000000}">
      <formula1>"17,,399,671,1686,1640"</formula1>
    </dataValidation>
  </dataValidations>
  <pageMargins left="0.7" right="0.7" top="0.75" bottom="0.75" header="0.3" footer="0.3"/>
  <pageSetup scale="25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Check Names" prompt="_x000a__x000a_" xr:uid="{685A8FF6-09DE-406F-A8C2-DAC7A32CBE6D}">
          <x14:formula1>
            <xm:f>DATA_Lists!$X$4:$X$219</xm:f>
          </x14:formula1>
          <xm:sqref>M32</xm:sqref>
        </x14:dataValidation>
      </x14:dataValidations>
    </ext>
  </extLst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29">
    <pageSetUpPr fitToPage="1"/>
  </sheetPr>
  <dimension ref="A1:Q57"/>
  <sheetViews>
    <sheetView workbookViewId="0"/>
  </sheetViews>
  <sheetFormatPr defaultRowHeight="15"/>
  <cols>
    <col min="1" max="1" width="3.28515625" customWidth="1"/>
    <col min="2" max="2" width="35.28515625" customWidth="1"/>
    <col min="3" max="3" width="2.28515625" customWidth="1"/>
    <col min="4" max="4" width="16.5703125" customWidth="1"/>
    <col min="5" max="5" width="2.140625" style="14" customWidth="1"/>
    <col min="6" max="6" width="18.42578125" customWidth="1"/>
    <col min="7" max="7" width="2.140625" style="14" customWidth="1"/>
    <col min="8" max="8" width="17.42578125" customWidth="1"/>
    <col min="9" max="9" width="1.7109375" style="14" customWidth="1"/>
    <col min="10" max="10" width="17.28515625" customWidth="1"/>
    <col min="11" max="11" width="2.140625" style="14" customWidth="1"/>
    <col min="12" max="12" width="17.28515625" customWidth="1"/>
    <col min="13" max="13" width="18" customWidth="1"/>
    <col min="14" max="14" width="33.85546875" customWidth="1"/>
    <col min="15" max="15" width="23.28515625" customWidth="1"/>
    <col min="16" max="1030" width="11.7109375" customWidth="1"/>
  </cols>
  <sheetData>
    <row r="1" spans="1:17" ht="21.6" customHeight="1" thickTop="1">
      <c r="B1" s="499" t="s">
        <v>3</v>
      </c>
      <c r="C1" s="499"/>
      <c r="D1" s="499"/>
      <c r="E1" s="499"/>
      <c r="F1" s="499"/>
      <c r="G1" s="499"/>
      <c r="H1" s="499"/>
      <c r="I1" s="499"/>
      <c r="J1" s="499"/>
      <c r="K1" s="499"/>
      <c r="L1" s="499"/>
      <c r="M1" s="499"/>
    </row>
    <row r="2" spans="1:17" ht="21.6" customHeight="1">
      <c r="B2" s="5" t="s">
        <v>4</v>
      </c>
      <c r="C2" s="110"/>
      <c r="D2" s="239"/>
      <c r="E2" s="250"/>
      <c r="F2" s="6" t="s">
        <v>5</v>
      </c>
      <c r="G2" s="265"/>
      <c r="H2" s="500">
        <v>45067</v>
      </c>
      <c r="I2" s="500"/>
      <c r="J2" s="500"/>
      <c r="K2" s="271"/>
      <c r="L2" s="99" t="s">
        <v>7</v>
      </c>
      <c r="M2" s="8" t="s">
        <v>6</v>
      </c>
    </row>
    <row r="3" spans="1:17" ht="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105"/>
    </row>
    <row r="4" spans="1:17" ht="21.6" customHeight="1">
      <c r="B4" s="5"/>
      <c r="C4" s="110"/>
      <c r="D4" s="9"/>
      <c r="E4" s="251"/>
      <c r="F4" s="102"/>
      <c r="G4" s="266"/>
      <c r="H4" s="35">
        <f>IF(H2=0," ",VLOOKUP(H2,'2023_Trains'!C9:N62,11,))</f>
        <v>2433</v>
      </c>
      <c r="I4" s="270"/>
      <c r="J4" s="246"/>
      <c r="K4" s="273"/>
      <c r="L4" s="35"/>
      <c r="M4" s="108"/>
    </row>
    <row r="5" spans="1:17" ht="21.6" customHeight="1">
      <c r="B5" s="10" t="s">
        <v>8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21.6" customHeight="1">
      <c r="A6" s="14"/>
      <c r="B6" s="15" t="s">
        <v>9</v>
      </c>
      <c r="C6" s="112"/>
      <c r="D6" s="16" t="str">
        <f>IF($H$2=0," ",IF(VLOOKUP($H$2,'2023_Trains'!$C$7:$N$63,4)=0," ",VLOOKUP($H$2,'2023_Trains'!$C$7:$N$63,4,FALSE)))</f>
        <v>1:00 am</v>
      </c>
      <c r="E6" s="253"/>
      <c r="F6" s="16" t="str">
        <f>IF($H$2=0," ",IF(VLOOKUP($H$2,'2023_Trains'!$C$7:$N$63,5)=0," ",VLOOKUP($H$2,'2023_Trains'!$C$7:$N$63,5,FALSE)))</f>
        <v>2:30 pm</v>
      </c>
      <c r="G6" s="253"/>
      <c r="H6" s="16" t="str">
        <f>IF($H$2=0," ",IF(VLOOKUP($H$2,'2023_Trains'!$C$7:$N$63,6)=0," ",VLOOKUP($H$2,'2023_Trains'!$C$7:$N$63,6,FALSE)))</f>
        <v>4:00 pm</v>
      </c>
      <c r="I6" s="253"/>
      <c r="J6" s="16" t="str">
        <f>IF($H$2=0," ",IF(VLOOKUP($H$2,'2023_Trains'!$C$7:$N$63,7)=0," ",VLOOKUP($H$2,'2023_Trains'!$C$7:$N$63,7,FALSE)))</f>
        <v xml:space="preserve"> </v>
      </c>
      <c r="K6" s="253"/>
      <c r="L6" s="16" t="str">
        <f>IF($H$2=0," ",IF(VLOOKUP($H$2,'2023_Trains'!$C$7:$N$63,8)=0," ",VLOOKUP($H$2,'2023_Trains'!$C$7:$N$63,8,FALSE)))</f>
        <v xml:space="preserve"> </v>
      </c>
      <c r="M6" s="17"/>
      <c r="N6" s="14"/>
    </row>
    <row r="7" spans="1:17" ht="21.6" customHeight="1">
      <c r="A7" s="14"/>
      <c r="B7" s="18" t="s">
        <v>10</v>
      </c>
      <c r="C7" s="113"/>
      <c r="D7" s="244">
        <f>IF(D6=" "," ",VALUE(D6))</f>
        <v>4.1666666666666664E-2</v>
      </c>
      <c r="E7" s="253"/>
      <c r="F7" s="244">
        <f>IF(F6=" "," ",VALUE(F6))</f>
        <v>0.60416666666666663</v>
      </c>
      <c r="G7" s="253"/>
      <c r="H7" s="244">
        <f t="shared" ref="H7:L7" si="0">IF(H6=" "," ",VALUE(H6))</f>
        <v>0.66666666666666663</v>
      </c>
      <c r="I7" s="253"/>
      <c r="J7" s="244" t="str">
        <f t="shared" si="0"/>
        <v xml:space="preserve"> </v>
      </c>
      <c r="K7" s="253"/>
      <c r="L7" s="244" t="str">
        <f t="shared" si="0"/>
        <v xml:space="preserve"> </v>
      </c>
      <c r="M7" s="97"/>
      <c r="N7" s="14"/>
      <c r="O7" s="282"/>
    </row>
    <row r="8" spans="1:17" ht="21.6" customHeight="1">
      <c r="B8" s="18" t="s">
        <v>11</v>
      </c>
      <c r="C8" s="113"/>
      <c r="D8" s="22">
        <v>399</v>
      </c>
      <c r="E8" s="19"/>
      <c r="F8" s="22">
        <v>671</v>
      </c>
      <c r="G8" s="19"/>
      <c r="H8" s="22">
        <v>399</v>
      </c>
      <c r="I8" s="19"/>
      <c r="J8" s="22"/>
      <c r="K8" s="19"/>
      <c r="L8" s="22"/>
      <c r="M8" s="20"/>
    </row>
    <row r="9" spans="1:17" ht="21.6" customHeight="1">
      <c r="B9" s="23"/>
      <c r="C9" s="114"/>
      <c r="D9" s="99"/>
      <c r="M9" s="20"/>
    </row>
    <row r="10" spans="1:17" ht="30" customHeight="1">
      <c r="B10" s="25" t="s">
        <v>12</v>
      </c>
      <c r="C10" s="132" t="s">
        <v>847</v>
      </c>
      <c r="D10" s="128">
        <f t="shared" ref="D10:F12" si="1">IF(C10=0," ",TIMEVALUE(LEFT(C10,2)&amp;":"&amp;MID(C10,3,2)&amp;":"&amp;RIGHT(C10,2)))</f>
        <v>0.54237268518518522</v>
      </c>
      <c r="E10" s="132" t="s">
        <v>902</v>
      </c>
      <c r="F10" s="128">
        <f t="shared" si="1"/>
        <v>0.60521990740740739</v>
      </c>
      <c r="G10" s="132" t="s">
        <v>906</v>
      </c>
      <c r="H10" s="128">
        <f t="shared" ref="H10" si="2">IF(G10=0," ",TIMEVALUE(LEFT(G10,2)&amp;":"&amp;MID(G10,3,2)&amp;":"&amp;RIGHT(G10,2)))</f>
        <v>0.66666666666666663</v>
      </c>
      <c r="I10" s="132"/>
      <c r="J10" s="128" t="str">
        <f t="shared" ref="J10" si="3">IF(I10=0," ",TIMEVALUE(LEFT(I10,2)&amp;":"&amp;MID(I10,3,2)&amp;":"&amp;RIGHT(I10,2)))</f>
        <v xml:space="preserve"> </v>
      </c>
      <c r="K10" s="132"/>
      <c r="L10" s="128" t="str">
        <f t="shared" ref="L10" si="4">IF(K10=0," ",TIMEVALUE(LEFT(K10,2)&amp;":"&amp;MID(K10,3,2)&amp;":"&amp;RIGHT(K10,2)))</f>
        <v xml:space="preserve"> </v>
      </c>
      <c r="M10" s="129"/>
    </row>
    <row r="11" spans="1:17" ht="21.6" customHeight="1">
      <c r="B11" s="27" t="s">
        <v>13</v>
      </c>
      <c r="C11" s="248"/>
      <c r="D11" s="134" t="str">
        <f>IF(C12=0," ",$L$2)</f>
        <v>R</v>
      </c>
      <c r="E11" s="248"/>
      <c r="F11" s="134" t="str">
        <f t="shared" ref="F11" si="5">IF(E12=0," ",$L$2)</f>
        <v>R</v>
      </c>
      <c r="G11" s="248"/>
      <c r="H11" s="134" t="str">
        <f t="shared" ref="H11" si="6">IF(G12=0," ",$L$2)</f>
        <v>R</v>
      </c>
      <c r="I11" s="248"/>
      <c r="J11" s="134" t="str">
        <f t="shared" ref="J11" si="7">IF(I12=0," ",$L$2)</f>
        <v xml:space="preserve"> </v>
      </c>
      <c r="K11" s="248"/>
      <c r="L11" s="134" t="str">
        <f t="shared" ref="L11" si="8">IF(K12=0," ",$L$2)</f>
        <v xml:space="preserve"> </v>
      </c>
      <c r="M11" s="129"/>
      <c r="O11" s="245"/>
    </row>
    <row r="12" spans="1:17" ht="30" customHeight="1">
      <c r="B12" s="25" t="s">
        <v>14</v>
      </c>
      <c r="C12" s="132" t="s">
        <v>897</v>
      </c>
      <c r="D12" s="128">
        <f t="shared" si="1"/>
        <v>0.54943287037037036</v>
      </c>
      <c r="E12" s="132" t="s">
        <v>842</v>
      </c>
      <c r="F12" s="128">
        <f t="shared" ref="F12" si="9">IF(E12=0," ",TIMEVALUE(LEFT(E12,2)&amp;":"&amp;MID(E12,3,2)&amp;":"&amp;RIGHT(E12,2)))</f>
        <v>0.61439814814814808</v>
      </c>
      <c r="G12" s="132" t="s">
        <v>907</v>
      </c>
      <c r="H12" s="128">
        <f t="shared" ref="H12" si="10">IF(G12=0," ",TIMEVALUE(LEFT(G12,2)&amp;":"&amp;MID(G12,3,2)&amp;":"&amp;RIGHT(G12,2)))</f>
        <v>0.67513888888888884</v>
      </c>
      <c r="I12" s="132"/>
      <c r="J12" s="128" t="str">
        <f t="shared" ref="J12" si="11">IF(I12=0," ",TIMEVALUE(LEFT(I12,2)&amp;":"&amp;MID(I12,3,2)&amp;":"&amp;RIGHT(I12,2)))</f>
        <v xml:space="preserve"> </v>
      </c>
      <c r="K12" s="132"/>
      <c r="L12" s="128" t="str">
        <f t="shared" ref="L12" si="12">IF(K12=0," ",TIMEVALUE(LEFT(K12,2)&amp;":"&amp;MID(K12,3,2)&amp;":"&amp;RIGHT(K12,2)))</f>
        <v xml:space="preserve"> </v>
      </c>
      <c r="M12" s="129"/>
      <c r="O12" s="301"/>
    </row>
    <row r="13" spans="1:17" ht="30" customHeight="1">
      <c r="B13" s="25" t="s">
        <v>16</v>
      </c>
      <c r="C13" s="132" t="s">
        <v>898</v>
      </c>
      <c r="D13" s="128">
        <f>IF(C13=0," ",TIMEVALUE(LEFT(C13,2)&amp;":"&amp;MID(C13,3,2)&amp;":"&amp;RIGHT(C13,2)))</f>
        <v>0.55437499999999995</v>
      </c>
      <c r="E13" s="133" t="s">
        <v>903</v>
      </c>
      <c r="F13" s="128">
        <f>IF(E13=0," ",TIMEVALUE(LEFT(E13,2)&amp;":"&amp;MID(E13,3,2)&amp;":"&amp;RIGHT(E13,2)))</f>
        <v>0.62075231481481474</v>
      </c>
      <c r="G13" s="133" t="s">
        <v>860</v>
      </c>
      <c r="H13" s="128">
        <f>IF(G13=0," ",TIMEVALUE(LEFT(G13,2)&amp;":"&amp;MID(G13,3,2)&amp;":"&amp;RIGHT(G13,2)))</f>
        <v>0.6814930555555555</v>
      </c>
      <c r="I13" s="133"/>
      <c r="J13" s="128" t="str">
        <f>IF(I13=0," ",TIMEVALUE(LEFT(I13,2)&amp;":"&amp;MID(I13,3,2)&amp;":"&amp;RIGHT(I13,2)))</f>
        <v xml:space="preserve"> </v>
      </c>
      <c r="K13" s="133"/>
      <c r="L13" s="128" t="str">
        <f>IF(K13=0," ",TIMEVALUE(LEFT(K13,2)&amp;":"&amp;MID(K13,3,2)&amp;":"&amp;RIGHT(K13,2)))</f>
        <v xml:space="preserve"> </v>
      </c>
      <c r="M13" s="129" t="s">
        <v>15</v>
      </c>
    </row>
    <row r="14" spans="1:17" ht="30" customHeight="1">
      <c r="B14" s="25" t="s">
        <v>17</v>
      </c>
      <c r="C14" s="132" t="s">
        <v>899</v>
      </c>
      <c r="D14" s="128">
        <f t="shared" ref="D14:D19" si="13">IF(C14=0," ",TIMEVALUE(LEFT(C14,2)&amp;":"&amp;MID(C14,3,2)&amp;":"&amp;RIGHT(C14,2)))</f>
        <v>0.56778935185185186</v>
      </c>
      <c r="E14" s="132" t="s">
        <v>844</v>
      </c>
      <c r="F14" s="128">
        <f t="shared" ref="F14:F19" si="14">IF(E14=0," ",TIMEVALUE(LEFT(E14,2)&amp;":"&amp;MID(E14,3,2)&amp;":"&amp;RIGHT(E14,2)))</f>
        <v>0.6341782407407407</v>
      </c>
      <c r="G14" s="132" t="s">
        <v>908</v>
      </c>
      <c r="H14" s="128">
        <f t="shared" ref="H14:H17" si="15">IF(G14=0," ",TIMEVALUE(LEFT(G14,2)&amp;":"&amp;MID(G14,3,2)&amp;":"&amp;RIGHT(G14,2)))</f>
        <v>0.69631944444444438</v>
      </c>
      <c r="I14" s="132"/>
      <c r="J14" s="128" t="str">
        <f t="shared" ref="J14:J17" si="16">IF(I14=0," ",TIMEVALUE(LEFT(I14,2)&amp;":"&amp;MID(I14,3,2)&amp;":"&amp;RIGHT(I14,2)))</f>
        <v xml:space="preserve"> </v>
      </c>
      <c r="K14" s="132"/>
      <c r="L14" s="128" t="str">
        <f t="shared" ref="L14:L19" si="17">IF(K14=0," ",TIMEVALUE(LEFT(K14,2)&amp;":"&amp;MID(K14,3,2)&amp;":"&amp;RIGHT(K14,2)))</f>
        <v xml:space="preserve"> </v>
      </c>
      <c r="M14" s="129"/>
      <c r="Q14" s="247"/>
    </row>
    <row r="15" spans="1:17" ht="30" customHeight="1">
      <c r="B15" s="25" t="s">
        <v>18</v>
      </c>
      <c r="C15" s="132" t="s">
        <v>900</v>
      </c>
      <c r="D15" s="128">
        <f t="shared" si="13"/>
        <v>0.57343749999999993</v>
      </c>
      <c r="E15" s="132" t="s">
        <v>904</v>
      </c>
      <c r="F15" s="128">
        <f t="shared" si="14"/>
        <v>0.63982638888888888</v>
      </c>
      <c r="G15" s="132" t="s">
        <v>909</v>
      </c>
      <c r="H15" s="128">
        <f t="shared" si="15"/>
        <v>0.70267361111111104</v>
      </c>
      <c r="I15" s="132"/>
      <c r="J15" s="128" t="str">
        <f t="shared" si="16"/>
        <v xml:space="preserve"> </v>
      </c>
      <c r="K15" s="132"/>
      <c r="L15" s="128" t="str">
        <f t="shared" si="17"/>
        <v xml:space="preserve"> </v>
      </c>
      <c r="M15" s="129"/>
    </row>
    <row r="16" spans="1:17" ht="21.6" customHeight="1">
      <c r="B16" s="27" t="s">
        <v>13</v>
      </c>
      <c r="C16" s="133"/>
      <c r="D16" s="134" t="str">
        <f>IF(C17=0," ",$L$2)</f>
        <v>R</v>
      </c>
      <c r="E16" s="133"/>
      <c r="F16" s="134" t="str">
        <f t="shared" ref="F16" si="18">IF(E17=0," ",$L$2)</f>
        <v>R</v>
      </c>
      <c r="G16" s="133"/>
      <c r="H16" s="134" t="str">
        <f t="shared" ref="H16" si="19">IF(G17=0," ",$L$2)</f>
        <v>R</v>
      </c>
      <c r="I16" s="133"/>
      <c r="J16" s="134" t="str">
        <f t="shared" ref="J16" si="20">IF(I17=0," ",$L$2)</f>
        <v xml:space="preserve"> </v>
      </c>
      <c r="K16" s="133"/>
      <c r="L16" s="134" t="str">
        <f t="shared" ref="L16" si="21">IF(K17=0," ",$L$2)</f>
        <v xml:space="preserve"> </v>
      </c>
      <c r="M16" s="129"/>
    </row>
    <row r="17" spans="2:13" ht="26.25">
      <c r="B17" s="25" t="s">
        <v>19</v>
      </c>
      <c r="C17" s="132" t="s">
        <v>901</v>
      </c>
      <c r="D17" s="128">
        <f t="shared" si="13"/>
        <v>0.58120370370370367</v>
      </c>
      <c r="E17" s="132" t="s">
        <v>905</v>
      </c>
      <c r="F17" s="128">
        <f t="shared" si="14"/>
        <v>0.64759259259259261</v>
      </c>
      <c r="G17" s="132" t="s">
        <v>910</v>
      </c>
      <c r="H17" s="128">
        <f t="shared" si="15"/>
        <v>0.70974537037037033</v>
      </c>
      <c r="I17" s="132"/>
      <c r="J17" s="128" t="str">
        <f t="shared" si="16"/>
        <v xml:space="preserve"> </v>
      </c>
      <c r="K17" s="132"/>
      <c r="L17" s="128" t="str">
        <f t="shared" si="17"/>
        <v xml:space="preserve"> </v>
      </c>
      <c r="M17" s="129"/>
    </row>
    <row r="18" spans="2:13" ht="26.25">
      <c r="B18" s="29" t="s">
        <v>21</v>
      </c>
      <c r="C18" s="115"/>
      <c r="D18" s="99"/>
      <c r="E18" s="248"/>
      <c r="F18" s="99"/>
      <c r="G18" s="248"/>
      <c r="H18" s="99"/>
      <c r="I18" s="248"/>
      <c r="J18" s="99"/>
      <c r="K18" s="248"/>
      <c r="L18" s="35"/>
      <c r="M18" s="28"/>
    </row>
    <row r="19" spans="2:13" ht="26.25">
      <c r="B19" s="33"/>
      <c r="C19" s="34"/>
      <c r="D19" s="276" t="str">
        <f t="shared" si="13"/>
        <v xml:space="preserve"> </v>
      </c>
      <c r="E19" s="277"/>
      <c r="F19" s="276" t="str">
        <f t="shared" si="14"/>
        <v xml:space="preserve"> </v>
      </c>
      <c r="G19" s="277"/>
      <c r="H19" s="276" t="str">
        <f t="shared" ref="H19" si="22">IF(G19=0," ",TIMEVALUE(LEFT(G19,2)&amp;":"&amp;MID(G19,3,2)&amp;":"&amp;RIGHT(G19,2)))</f>
        <v xml:space="preserve"> </v>
      </c>
      <c r="I19" s="277"/>
      <c r="J19" s="276" t="str">
        <f t="shared" ref="J19" si="23">IF(I19=0," ",TIMEVALUE(LEFT(I19,2)&amp;":"&amp;MID(I19,3,2)&amp;":"&amp;RIGHT(I19,2)))</f>
        <v xml:space="preserve"> </v>
      </c>
      <c r="K19" s="277"/>
      <c r="L19" s="276" t="str">
        <f t="shared" si="17"/>
        <v xml:space="preserve"> </v>
      </c>
      <c r="M19" s="28"/>
    </row>
    <row r="20" spans="2:13" ht="26.25">
      <c r="B20" s="36">
        <v>100</v>
      </c>
      <c r="C20" s="116"/>
      <c r="D20" s="22">
        <v>22</v>
      </c>
      <c r="E20" s="22"/>
      <c r="F20" s="22">
        <v>21</v>
      </c>
      <c r="G20" s="22"/>
      <c r="H20" s="22">
        <v>11</v>
      </c>
      <c r="I20" s="22"/>
      <c r="J20" s="22"/>
      <c r="K20" s="22"/>
      <c r="L20" s="22"/>
      <c r="M20" s="28"/>
    </row>
    <row r="21" spans="2:13" ht="26.25">
      <c r="B21" s="36">
        <v>101</v>
      </c>
      <c r="C21" s="116"/>
      <c r="D21" s="22">
        <v>17</v>
      </c>
      <c r="E21" s="255"/>
      <c r="F21" s="22">
        <v>24</v>
      </c>
      <c r="G21" s="19"/>
      <c r="H21" s="22">
        <v>15</v>
      </c>
      <c r="I21" s="19"/>
      <c r="J21" s="22"/>
      <c r="K21" s="19"/>
      <c r="L21" s="22"/>
      <c r="M21" s="28"/>
    </row>
    <row r="22" spans="2:13" ht="26.25">
      <c r="B22" s="36">
        <v>200</v>
      </c>
      <c r="C22" s="116"/>
      <c r="D22" s="22">
        <v>24</v>
      </c>
      <c r="E22" s="19"/>
      <c r="F22" s="22">
        <v>38</v>
      </c>
      <c r="G22" s="19"/>
      <c r="H22" s="22">
        <v>16</v>
      </c>
      <c r="I22" s="19"/>
      <c r="J22" s="22"/>
      <c r="K22" s="19"/>
      <c r="L22" s="22"/>
      <c r="M22" s="28"/>
    </row>
    <row r="23" spans="2:13" ht="26.25">
      <c r="B23" s="36">
        <v>201</v>
      </c>
      <c r="C23" s="116"/>
      <c r="D23" s="22">
        <v>12</v>
      </c>
      <c r="E23" s="19"/>
      <c r="F23" s="22">
        <v>19</v>
      </c>
      <c r="G23" s="19"/>
      <c r="H23" s="22">
        <v>6</v>
      </c>
      <c r="I23" s="19"/>
      <c r="J23" s="22"/>
      <c r="K23" s="19"/>
      <c r="L23" s="22"/>
      <c r="M23" s="28"/>
    </row>
    <row r="24" spans="2:13" ht="26.25">
      <c r="B24" s="36">
        <v>308</v>
      </c>
      <c r="C24" s="116"/>
      <c r="D24" s="22">
        <v>8</v>
      </c>
      <c r="E24" s="19"/>
      <c r="F24" s="22">
        <v>10</v>
      </c>
      <c r="G24" s="19"/>
      <c r="H24" s="22">
        <v>11</v>
      </c>
      <c r="I24" s="19"/>
      <c r="J24" s="22"/>
      <c r="K24" s="19"/>
      <c r="L24" s="22"/>
      <c r="M24" s="28"/>
    </row>
    <row r="25" spans="2:13" ht="26.25">
      <c r="B25" s="38" t="s">
        <v>24</v>
      </c>
      <c r="C25" s="117"/>
      <c r="D25" s="22">
        <v>0</v>
      </c>
      <c r="E25" s="19"/>
      <c r="F25" s="22" t="str">
        <f>IF(F8=0," ","0")</f>
        <v>0</v>
      </c>
      <c r="G25" s="19"/>
      <c r="H25" s="22" t="str">
        <f>IF(H8=0," ","0")</f>
        <v>0</v>
      </c>
      <c r="I25" s="19"/>
      <c r="J25" s="22" t="str">
        <f>IF(J8=0," ","0")</f>
        <v xml:space="preserve"> </v>
      </c>
      <c r="K25" s="19"/>
      <c r="L25" s="22" t="str">
        <f>IF(L8=0," ","0")</f>
        <v xml:space="preserve"> </v>
      </c>
      <c r="M25" s="28"/>
    </row>
    <row r="26" spans="2:13" ht="27" thickBot="1">
      <c r="B26" s="39" t="s">
        <v>25</v>
      </c>
      <c r="C26" s="118"/>
      <c r="D26" s="22">
        <v>0</v>
      </c>
      <c r="E26" s="19"/>
      <c r="F26" s="22" t="str">
        <f>IF(F8=0," ","0")</f>
        <v>0</v>
      </c>
      <c r="G26" s="19"/>
      <c r="H26" s="22" t="str">
        <f>IF(H8=0," ","0")</f>
        <v>0</v>
      </c>
      <c r="I26" s="19"/>
      <c r="J26" s="22" t="str">
        <f>IF(J8=0," ","0")</f>
        <v xml:space="preserve"> </v>
      </c>
      <c r="K26" s="19"/>
      <c r="L26" s="22" t="str">
        <f>IF(L8=0," ","0")</f>
        <v xml:space="preserve"> </v>
      </c>
      <c r="M26" s="28"/>
    </row>
    <row r="27" spans="2:13" ht="24.75" thickTop="1" thickBot="1">
      <c r="B27" s="42" t="s">
        <v>26</v>
      </c>
      <c r="C27" s="119"/>
      <c r="D27" s="43">
        <f>SUM(D20:D26)</f>
        <v>83</v>
      </c>
      <c r="E27" s="256"/>
      <c r="F27" s="43">
        <f>SUM(F20:F26)</f>
        <v>112</v>
      </c>
      <c r="G27" s="256"/>
      <c r="H27" s="43">
        <f>SUM(H20:H26)</f>
        <v>59</v>
      </c>
      <c r="I27" s="256"/>
      <c r="J27" s="43">
        <f>SUM(J20:J26)</f>
        <v>0</v>
      </c>
      <c r="K27" s="274"/>
      <c r="L27" s="100">
        <f>SUM(L20:L26)</f>
        <v>0</v>
      </c>
      <c r="M27" s="28"/>
    </row>
    <row r="28" spans="2:13" ht="24.75" thickTop="1" thickBot="1">
      <c r="B28" s="42" t="s">
        <v>27</v>
      </c>
      <c r="C28" s="119"/>
      <c r="D28" s="43">
        <f>D27</f>
        <v>83</v>
      </c>
      <c r="E28" s="256"/>
      <c r="F28" s="43">
        <f>D28+F27</f>
        <v>195</v>
      </c>
      <c r="G28" s="256"/>
      <c r="H28" s="43">
        <f>F28+H27</f>
        <v>254</v>
      </c>
      <c r="I28" s="256"/>
      <c r="J28" s="43">
        <f>J27+H28</f>
        <v>254</v>
      </c>
      <c r="K28" s="274"/>
      <c r="L28" s="100">
        <f>L27+J28</f>
        <v>254</v>
      </c>
      <c r="M28" s="130"/>
    </row>
    <row r="29" spans="2:13" ht="24.75" thickTop="1" thickBot="1">
      <c r="B29" s="45" t="s">
        <v>28</v>
      </c>
      <c r="C29" s="120"/>
      <c r="D29" s="46"/>
      <c r="E29" s="257"/>
      <c r="F29" s="46"/>
      <c r="G29" s="256"/>
      <c r="H29" s="46"/>
      <c r="I29" s="257"/>
      <c r="J29" s="46"/>
      <c r="K29" s="275"/>
      <c r="L29" s="101"/>
      <c r="M29" s="28"/>
    </row>
    <row r="30" spans="2:13" ht="24.75" thickTop="1" thickBot="1">
      <c r="B30" s="45" t="s">
        <v>29</v>
      </c>
      <c r="C30" s="120"/>
      <c r="D30" s="46"/>
      <c r="E30" s="257"/>
      <c r="F30" s="46"/>
      <c r="G30" s="257"/>
      <c r="H30" s="46"/>
      <c r="I30" s="257"/>
      <c r="J30" s="46"/>
      <c r="K30" s="275"/>
      <c r="L30" s="101"/>
      <c r="M30" s="131" t="s">
        <v>679</v>
      </c>
    </row>
    <row r="31" spans="2:13" ht="15.75" thickTop="1">
      <c r="B31" s="48"/>
      <c r="L31" s="2" t="s">
        <v>30</v>
      </c>
      <c r="M31" s="28" t="s">
        <v>71</v>
      </c>
    </row>
    <row r="32" spans="2:13">
      <c r="B32" s="48"/>
      <c r="L32" s="49" t="s">
        <v>31</v>
      </c>
      <c r="M32" s="28"/>
    </row>
    <row r="33" spans="2:13">
      <c r="B33" s="50" t="s">
        <v>32</v>
      </c>
      <c r="C33" s="121"/>
      <c r="D33" t="s">
        <v>33</v>
      </c>
      <c r="M33" s="28"/>
    </row>
    <row r="34" spans="2:13" ht="19.5">
      <c r="B34" s="51" t="s">
        <v>34</v>
      </c>
      <c r="C34" s="122"/>
      <c r="D34" s="52" t="s">
        <v>68</v>
      </c>
      <c r="E34" s="258"/>
      <c r="F34" s="52" t="s">
        <v>68</v>
      </c>
      <c r="G34" s="258"/>
      <c r="H34" s="52" t="s">
        <v>68</v>
      </c>
      <c r="I34" s="258"/>
      <c r="J34" s="52"/>
      <c r="K34" s="258"/>
      <c r="L34" s="52"/>
      <c r="M34" s="28"/>
    </row>
    <row r="35" spans="2:13" ht="19.5">
      <c r="B35" s="51" t="s">
        <v>35</v>
      </c>
      <c r="C35" s="122"/>
      <c r="D35" s="52" t="s">
        <v>63</v>
      </c>
      <c r="E35" s="258"/>
      <c r="F35" s="52" t="s">
        <v>65</v>
      </c>
      <c r="G35" s="258"/>
      <c r="H35" s="52" t="s">
        <v>57</v>
      </c>
      <c r="I35" s="258"/>
      <c r="J35" s="52"/>
      <c r="K35" s="258"/>
      <c r="L35" s="52"/>
      <c r="M35" s="53"/>
    </row>
    <row r="36" spans="2:13" ht="19.5">
      <c r="B36" s="51" t="s">
        <v>36</v>
      </c>
      <c r="C36" s="122"/>
      <c r="D36" s="52" t="s">
        <v>69</v>
      </c>
      <c r="E36" s="258"/>
      <c r="F36" s="52" t="s">
        <v>69</v>
      </c>
      <c r="G36" s="258"/>
      <c r="H36" s="52" t="s">
        <v>69</v>
      </c>
      <c r="I36" s="258"/>
      <c r="J36" s="52"/>
      <c r="K36" s="258"/>
      <c r="L36" s="52"/>
      <c r="M36" s="53"/>
    </row>
    <row r="37" spans="2:13" ht="19.5">
      <c r="B37" s="51"/>
      <c r="C37" s="122"/>
      <c r="D37" s="52"/>
      <c r="E37" s="258"/>
      <c r="F37" s="4"/>
      <c r="G37" s="267"/>
      <c r="H37" s="52"/>
      <c r="I37" s="258"/>
      <c r="J37" s="52"/>
      <c r="K37" s="258"/>
      <c r="L37" s="52"/>
      <c r="M37" s="53"/>
    </row>
    <row r="38" spans="2:13" ht="19.5">
      <c r="B38" s="51" t="s">
        <v>37</v>
      </c>
      <c r="C38" s="122"/>
      <c r="D38" s="28" t="s">
        <v>71</v>
      </c>
      <c r="E38" s="258"/>
      <c r="F38" s="28" t="s">
        <v>71</v>
      </c>
      <c r="G38" s="258"/>
      <c r="H38" s="28" t="s">
        <v>71</v>
      </c>
      <c r="I38" s="258"/>
      <c r="J38" s="52"/>
      <c r="K38" s="258"/>
      <c r="L38" s="52"/>
      <c r="M38" s="53"/>
    </row>
    <row r="39" spans="2:13" ht="19.5">
      <c r="B39" s="51" t="s">
        <v>38</v>
      </c>
      <c r="C39" s="122"/>
      <c r="D39" s="52" t="s">
        <v>57</v>
      </c>
      <c r="E39" s="258"/>
      <c r="F39" s="52" t="s">
        <v>61</v>
      </c>
      <c r="G39" s="258"/>
      <c r="H39" s="52" t="s">
        <v>63</v>
      </c>
      <c r="I39" s="258"/>
      <c r="J39" s="52"/>
      <c r="K39" s="258"/>
      <c r="L39" s="52"/>
      <c r="M39" s="53"/>
    </row>
    <row r="40" spans="2:13" ht="19.5">
      <c r="B40" s="51" t="s">
        <v>39</v>
      </c>
      <c r="C40" s="122"/>
      <c r="D40" s="52" t="s">
        <v>60</v>
      </c>
      <c r="E40" s="258"/>
      <c r="F40" s="52" t="s">
        <v>60</v>
      </c>
      <c r="G40" s="258"/>
      <c r="H40" s="52" t="s">
        <v>60</v>
      </c>
      <c r="I40" s="258"/>
      <c r="J40" s="52"/>
      <c r="K40" s="258"/>
      <c r="L40" s="52"/>
      <c r="M40" s="53"/>
    </row>
    <row r="41" spans="2:13">
      <c r="B41" s="54" t="s">
        <v>40</v>
      </c>
      <c r="C41" s="123"/>
      <c r="D41" s="34"/>
      <c r="E41" s="259"/>
      <c r="H41" s="34"/>
      <c r="I41" s="259"/>
      <c r="J41" s="34"/>
      <c r="K41" s="259"/>
      <c r="L41" s="34"/>
      <c r="M41" s="53"/>
    </row>
    <row r="42" spans="2:13">
      <c r="B42" s="48"/>
      <c r="D42" s="34"/>
      <c r="E42" s="259"/>
      <c r="F42" s="34"/>
      <c r="G42" s="259"/>
      <c r="H42" s="34"/>
      <c r="I42" s="259"/>
      <c r="J42" s="34"/>
      <c r="K42" s="259"/>
      <c r="L42" s="34"/>
      <c r="M42" s="53"/>
    </row>
    <row r="43" spans="2:13">
      <c r="B43" s="50" t="s">
        <v>41</v>
      </c>
      <c r="C43" s="121"/>
      <c r="D43" s="55"/>
      <c r="E43" s="260"/>
      <c r="F43" s="34"/>
      <c r="G43" s="259"/>
      <c r="H43" s="34"/>
      <c r="I43" s="259"/>
      <c r="J43" s="55" t="s">
        <v>42</v>
      </c>
      <c r="K43" s="260"/>
      <c r="L43" s="34"/>
      <c r="M43" s="53"/>
    </row>
    <row r="44" spans="2:13" ht="15.75">
      <c r="B44" s="56" t="s">
        <v>43</v>
      </c>
      <c r="C44" s="124"/>
      <c r="D44" s="55"/>
      <c r="E44" s="260"/>
      <c r="F44" s="34" t="s">
        <v>15</v>
      </c>
      <c r="G44" s="259"/>
      <c r="H44" s="34" t="s">
        <v>44</v>
      </c>
      <c r="I44" s="259"/>
      <c r="J44" s="34">
        <f>M29*8</f>
        <v>0</v>
      </c>
      <c r="K44" s="259"/>
      <c r="L44" s="57" t="s">
        <v>45</v>
      </c>
      <c r="M44" s="53"/>
    </row>
    <row r="45" spans="2:13" ht="15.75">
      <c r="B45" s="56" t="s">
        <v>46</v>
      </c>
      <c r="C45" s="124"/>
      <c r="D45" s="55" t="s">
        <v>47</v>
      </c>
      <c r="E45" s="260"/>
      <c r="F45" s="34"/>
      <c r="G45" s="259"/>
      <c r="H45" s="34" t="s">
        <v>44</v>
      </c>
      <c r="I45" s="259"/>
      <c r="J45" s="34">
        <f>F46*8</f>
        <v>0</v>
      </c>
      <c r="K45" s="259"/>
      <c r="L45" s="57" t="s">
        <v>48</v>
      </c>
      <c r="M45" s="53"/>
    </row>
    <row r="46" spans="2:13">
      <c r="B46" s="48" t="s">
        <v>49</v>
      </c>
      <c r="D46" s="34"/>
      <c r="E46" s="259"/>
      <c r="F46" s="58"/>
      <c r="G46" s="268"/>
      <c r="H46" s="34"/>
      <c r="I46" s="259"/>
      <c r="J46" s="34"/>
      <c r="K46" s="259"/>
      <c r="L46" s="34"/>
      <c r="M46" s="53"/>
    </row>
    <row r="47" spans="2:13">
      <c r="B47" s="48"/>
      <c r="D47" s="55"/>
      <c r="E47" s="260"/>
      <c r="F47" s="34"/>
      <c r="G47" s="259"/>
      <c r="H47" s="34"/>
      <c r="I47" s="259"/>
      <c r="J47" s="34"/>
      <c r="K47" s="259"/>
      <c r="L47" s="34"/>
      <c r="M47" s="53"/>
    </row>
    <row r="48" spans="2:13" ht="19.5" thickBot="1">
      <c r="B48" s="59" t="s">
        <v>50</v>
      </c>
      <c r="C48" s="125"/>
      <c r="D48" s="60"/>
      <c r="E48" s="261"/>
      <c r="F48" s="34"/>
      <c r="G48" s="259"/>
      <c r="H48" s="60"/>
      <c r="I48" s="261"/>
      <c r="J48" s="60"/>
      <c r="K48" s="261"/>
      <c r="L48" s="60"/>
      <c r="M48" s="53"/>
    </row>
    <row r="49" spans="2:13" ht="16.5" thickBot="1">
      <c r="B49" s="61" t="s">
        <v>51</v>
      </c>
      <c r="C49" s="124"/>
      <c r="D49" s="62" t="s">
        <v>892</v>
      </c>
      <c r="E49" s="262"/>
      <c r="F49" s="62" t="s">
        <v>892</v>
      </c>
      <c r="G49" s="262"/>
      <c r="H49" s="62" t="s">
        <v>892</v>
      </c>
      <c r="I49" s="262"/>
      <c r="J49" s="62"/>
      <c r="K49" s="262"/>
      <c r="L49" s="62"/>
      <c r="M49" s="53"/>
    </row>
    <row r="50" spans="2:13" ht="16.5" thickBot="1">
      <c r="B50" s="61" t="s">
        <v>52</v>
      </c>
      <c r="C50" s="124"/>
      <c r="D50" s="64">
        <v>76</v>
      </c>
      <c r="E50" s="263"/>
      <c r="F50" s="64">
        <v>73</v>
      </c>
      <c r="G50" s="263"/>
      <c r="H50" s="64">
        <v>73</v>
      </c>
      <c r="I50" s="263"/>
      <c r="J50" s="64"/>
      <c r="K50" s="263"/>
      <c r="L50" s="62"/>
      <c r="M50" s="53"/>
    </row>
    <row r="51" spans="2:13">
      <c r="B51" s="65" t="s">
        <v>53</v>
      </c>
      <c r="C51" s="126"/>
      <c r="D51" s="34"/>
      <c r="E51" s="259"/>
      <c r="J51" s="34"/>
      <c r="K51" s="259"/>
      <c r="L51" s="34"/>
      <c r="M51" s="53"/>
    </row>
    <row r="52" spans="2:13" ht="15.75">
      <c r="B52" s="66" t="s">
        <v>54</v>
      </c>
      <c r="C52" s="127"/>
      <c r="D52" s="34"/>
      <c r="E52" s="259"/>
      <c r="F52" s="34"/>
      <c r="G52" s="259"/>
      <c r="H52" s="34"/>
      <c r="I52" s="259"/>
      <c r="J52" s="34"/>
      <c r="K52" s="259"/>
      <c r="L52" s="34"/>
      <c r="M52" s="53"/>
    </row>
    <row r="53" spans="2:13" ht="15.75">
      <c r="B53" s="66"/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15.75">
      <c r="B54" s="66"/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>
      <c r="B55" s="48"/>
      <c r="D55" s="34"/>
      <c r="E55" s="259"/>
      <c r="F55" s="34"/>
      <c r="G55" s="259"/>
      <c r="H55" s="34"/>
      <c r="I55" s="259"/>
      <c r="J55" s="34"/>
      <c r="K55" s="259"/>
      <c r="L55" s="34"/>
      <c r="M55" s="53"/>
    </row>
    <row r="56" spans="2:13" ht="15.75" thickBot="1">
      <c r="B56" s="67"/>
      <c r="C56" s="68"/>
      <c r="D56" s="68"/>
      <c r="E56" s="264"/>
      <c r="F56" s="68"/>
      <c r="G56" s="264"/>
      <c r="H56" s="68"/>
      <c r="I56" s="264"/>
      <c r="J56" s="68"/>
      <c r="K56" s="264"/>
      <c r="L56" s="68"/>
      <c r="M56" s="98"/>
    </row>
    <row r="57" spans="2:13" ht="15.75" thickTop="1"/>
  </sheetData>
  <mergeCells count="2">
    <mergeCell ref="B1:M1"/>
    <mergeCell ref="H2:J2"/>
  </mergeCells>
  <dataValidations count="8">
    <dataValidation type="list" errorStyle="warning" operator="equal" allowBlank="1" showErrorMessage="1" sqref="D8:L8" xr:uid="{00000000-0002-0000-2400-000000000000}">
      <formula1>"17,,399,671,1686,1640"</formula1>
    </dataValidation>
    <dataValidation type="list" errorStyle="information" operator="equal" allowBlank="1" showErrorMessage="1" sqref="D35:G35 I35:L35" xr:uid="{00000000-0002-0000-2400-000001000000}">
      <formula1>"Harold Boettcher,Gene Ezzell,Rob Grau,Roger Koss,Gray Lackey,Michael S MacLean,Joe Mills,John F Morck,Ray Albers"</formula1>
    </dataValidation>
    <dataValidation type="list" errorStyle="information" operator="equal" allowBlank="1" showErrorMessage="1" sqref="D36:L36" xr:uid="{00000000-0002-0000-2400-000002000000}">
      <formula1>"Donald Marshall,Charles Stirewalt,Chris Tilley,John Tredway,Victor Varney"</formula1>
    </dataValidation>
    <dataValidation errorStyle="information" allowBlank="1" showInputMessage="1" showErrorMessage="1" sqref="D41:E41" xr:uid="{00000000-0002-0000-2400-000003000000}"/>
    <dataValidation type="list" errorStyle="information" operator="equal" allowBlank="1" showErrorMessage="1" sqref="D40:L40" xr:uid="{00000000-0002-0000-2400-000004000000}">
      <formula1>"Dennis Winchell, Art Kotz, Harold BoettcherArt Kotz, Rob Grau,Joe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39:L39 H35" xr:uid="{00000000-0002-0000-2400-000005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E38 G38 I38:L38" xr:uid="{00000000-0002-0000-2400-000006000000}">
      <formula1>"Chris R Boli,Jay Horn, Nathan DeWitt"</formula1>
    </dataValidation>
    <dataValidation type="list" errorStyle="information" operator="equal" allowBlank="1" showErrorMessage="1" sqref="D34:L34" xr:uid="{00000000-0002-0000-2400-000007000000}">
      <formula1>"Ted Dunn,Richard Gray,Billy Rueckert, Victor Varney"</formula1>
    </dataValidation>
  </dataValidations>
  <pageMargins left="0.7" right="0.7" top="0.75" bottom="0.75" header="0.3" footer="0.3"/>
  <pageSetup scale="58" fitToWidth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Check Names" prompt="_x000a__x000a_" xr:uid="{DBAA5004-C40D-4D9F-A9AE-AA3D25A70B69}">
          <x14:formula1>
            <xm:f>DATA_Lists!$X$4:$X$219</xm:f>
          </x14:formula1>
          <xm:sqref>M31 D38 F38 H38</xm:sqref>
        </x14:dataValidation>
      </x14:dataValidations>
    </ext>
  </extLst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30"/>
  <dimension ref="A1:Q57"/>
  <sheetViews>
    <sheetView workbookViewId="0"/>
  </sheetViews>
  <sheetFormatPr defaultRowHeight="15"/>
  <cols>
    <col min="1" max="1" width="3.28515625" customWidth="1"/>
    <col min="2" max="2" width="35.28515625" customWidth="1"/>
    <col min="3" max="3" width="2.28515625" customWidth="1"/>
    <col min="4" max="4" width="16.5703125" customWidth="1"/>
    <col min="5" max="5" width="2.140625" style="14" customWidth="1"/>
    <col min="6" max="6" width="18.42578125" customWidth="1"/>
    <col min="7" max="7" width="2.140625" style="14" customWidth="1"/>
    <col min="8" max="8" width="12.7109375" customWidth="1"/>
    <col min="9" max="9" width="1.7109375" style="14" customWidth="1"/>
    <col min="10" max="10" width="18.42578125" customWidth="1"/>
    <col min="11" max="11" width="2.140625" style="14" customWidth="1"/>
    <col min="12" max="12" width="17.28515625" customWidth="1"/>
    <col min="13" max="13" width="19.85546875" customWidth="1"/>
    <col min="14" max="14" width="33.85546875" customWidth="1"/>
    <col min="15" max="15" width="23.28515625" customWidth="1"/>
    <col min="16" max="1030" width="11.7109375" customWidth="1"/>
  </cols>
  <sheetData>
    <row r="1" spans="1:17" ht="21.6" customHeight="1" thickTop="1">
      <c r="B1" s="499" t="s">
        <v>3</v>
      </c>
      <c r="C1" s="499"/>
      <c r="D1" s="499"/>
      <c r="E1" s="499"/>
      <c r="F1" s="499"/>
      <c r="G1" s="499"/>
      <c r="H1" s="499"/>
      <c r="I1" s="499"/>
      <c r="J1" s="499"/>
      <c r="K1" s="499"/>
      <c r="L1" s="499"/>
      <c r="M1" s="499"/>
    </row>
    <row r="2" spans="1:17" ht="21.6" customHeight="1">
      <c r="B2" s="5" t="s">
        <v>4</v>
      </c>
      <c r="C2" s="110"/>
      <c r="D2" s="239"/>
      <c r="E2" s="250"/>
      <c r="F2" s="6" t="s">
        <v>5</v>
      </c>
      <c r="G2" s="265"/>
      <c r="H2" s="500">
        <v>45066</v>
      </c>
      <c r="I2" s="500"/>
      <c r="J2" s="500"/>
      <c r="K2" s="271"/>
      <c r="L2" s="99" t="s">
        <v>7</v>
      </c>
      <c r="M2" s="8" t="s">
        <v>6</v>
      </c>
    </row>
    <row r="3" spans="1:17" ht="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105"/>
    </row>
    <row r="4" spans="1:17" ht="21.6" customHeight="1">
      <c r="B4" s="5"/>
      <c r="C4" s="110"/>
      <c r="D4" s="9"/>
      <c r="E4" s="251"/>
      <c r="F4" s="102"/>
      <c r="G4" s="266"/>
      <c r="H4" s="35">
        <f>IF(H2=0," ",VLOOKUP(H2,'2023_Trains'!C9:N62,11,))</f>
        <v>2179</v>
      </c>
      <c r="I4" s="270"/>
      <c r="J4" s="246"/>
      <c r="K4" s="273"/>
      <c r="L4" s="35"/>
      <c r="M4" s="108"/>
    </row>
    <row r="5" spans="1:17" ht="21.6" customHeight="1">
      <c r="B5" s="10" t="s">
        <v>8</v>
      </c>
      <c r="C5" s="111"/>
      <c r="D5" s="314" t="s">
        <v>885</v>
      </c>
      <c r="E5" s="315"/>
      <c r="F5" s="316"/>
      <c r="G5" s="315"/>
      <c r="H5" s="316"/>
      <c r="I5" s="315"/>
      <c r="J5" s="316" t="s">
        <v>886</v>
      </c>
      <c r="K5" s="252"/>
      <c r="L5" s="12"/>
      <c r="M5" s="13"/>
    </row>
    <row r="6" spans="1:17" ht="21.6" customHeight="1">
      <c r="A6" s="14"/>
      <c r="B6" s="15" t="s">
        <v>9</v>
      </c>
      <c r="C6" s="112"/>
      <c r="D6" s="16"/>
      <c r="E6" s="253"/>
      <c r="F6" s="16" t="str">
        <f>IF($H$2=0," ",IF(VLOOKUP($H$2,'2023_Trains'!$C$7:$N$63,5)=0," ",VLOOKUP($H$2,'2023_Trains'!$C$7:$N$63,5,FALSE)))</f>
        <v xml:space="preserve"> </v>
      </c>
      <c r="G6" s="253"/>
      <c r="H6" s="16"/>
      <c r="I6" s="253"/>
      <c r="J6" s="16" t="str">
        <f>IF($H$2=0," ",IF(VLOOKUP($H$2,'2023_Trains'!$C$7:$N$63,7)=0," ",VLOOKUP($H$2,'2023_Trains'!$C$7:$N$63,7,FALSE)))</f>
        <v xml:space="preserve"> </v>
      </c>
      <c r="K6" s="253"/>
      <c r="L6" s="16" t="str">
        <f>IF($H$2=0," ",IF(VLOOKUP($H$2,'2023_Trains'!$C$7:$N$63,8)=0," ",VLOOKUP($H$2,'2023_Trains'!$C$7:$N$63,8,FALSE)))</f>
        <v xml:space="preserve"> </v>
      </c>
      <c r="M6" s="17"/>
      <c r="N6" s="14"/>
    </row>
    <row r="7" spans="1:17" ht="21.6" customHeight="1">
      <c r="A7" s="14"/>
      <c r="B7" s="18" t="s">
        <v>10</v>
      </c>
      <c r="C7" s="113"/>
      <c r="D7" s="244"/>
      <c r="E7" s="253"/>
      <c r="F7" s="244" t="str">
        <f>IF(F6=" "," ",VALUE(F6))</f>
        <v xml:space="preserve"> </v>
      </c>
      <c r="G7" s="253"/>
      <c r="H7" s="244"/>
      <c r="I7" s="253"/>
      <c r="J7" s="244" t="str">
        <f t="shared" ref="J7:L7" si="0">IF(J6=" "," ",VALUE(J6))</f>
        <v xml:space="preserve"> </v>
      </c>
      <c r="K7" s="253"/>
      <c r="L7" s="244" t="str">
        <f t="shared" si="0"/>
        <v xml:space="preserve"> </v>
      </c>
      <c r="M7" s="97"/>
      <c r="N7" s="14"/>
      <c r="O7" s="282"/>
    </row>
    <row r="8" spans="1:17" ht="21.6" customHeight="1">
      <c r="B8" s="18" t="s">
        <v>11</v>
      </c>
      <c r="C8" s="113"/>
      <c r="D8" s="22">
        <v>399</v>
      </c>
      <c r="E8" s="19"/>
      <c r="F8" s="22"/>
      <c r="G8" s="19"/>
      <c r="H8" s="22"/>
      <c r="I8" s="19"/>
      <c r="J8" s="22">
        <v>671</v>
      </c>
      <c r="K8" s="19"/>
      <c r="L8" s="22"/>
      <c r="M8" s="20"/>
    </row>
    <row r="9" spans="1:17" ht="21.6" customHeight="1">
      <c r="B9" s="23"/>
      <c r="C9" s="114"/>
      <c r="D9" s="99" t="s">
        <v>7</v>
      </c>
      <c r="M9" s="20"/>
    </row>
    <row r="10" spans="1:17" ht="30" customHeight="1">
      <c r="B10" s="25" t="s">
        <v>12</v>
      </c>
      <c r="C10" s="132" t="s">
        <v>782</v>
      </c>
      <c r="D10" s="128">
        <f t="shared" ref="D10:J12" si="1">IF(C10=0," ",TIMEVALUE(LEFT(C10,2)&amp;":"&amp;MID(C10,3,2)&amp;":"&amp;RIGHT(C10,2)))</f>
        <v>0.47245370370370371</v>
      </c>
      <c r="E10" s="132"/>
      <c r="F10" s="128" t="str">
        <f t="shared" si="1"/>
        <v xml:space="preserve"> </v>
      </c>
      <c r="G10" s="132"/>
      <c r="H10" s="128"/>
      <c r="I10" s="132" t="s">
        <v>883</v>
      </c>
      <c r="J10" s="128">
        <f t="shared" si="1"/>
        <v>0.48233796296296294</v>
      </c>
      <c r="K10" s="132"/>
      <c r="L10" s="128" t="str">
        <f t="shared" ref="L10" si="2">IF(K10=0," ",TIMEVALUE(LEFT(K10,2)&amp;":"&amp;MID(K10,3,2)&amp;":"&amp;RIGHT(K10,2)))</f>
        <v xml:space="preserve"> </v>
      </c>
      <c r="M10" s="129"/>
    </row>
    <row r="11" spans="1:17" ht="21.6" customHeight="1">
      <c r="B11" s="27" t="s">
        <v>13</v>
      </c>
      <c r="C11" s="248"/>
      <c r="D11" s="134" t="str">
        <f>IF(C12=0," ",$L$2)</f>
        <v>R</v>
      </c>
      <c r="E11" s="248"/>
      <c r="F11" s="134" t="str">
        <f t="shared" ref="F11" si="3">IF(E12=0," ",$L$2)</f>
        <v xml:space="preserve"> </v>
      </c>
      <c r="G11" s="248"/>
      <c r="H11" s="134"/>
      <c r="I11" s="248"/>
      <c r="J11" s="134" t="str">
        <f t="shared" ref="J11" si="4">IF(I12=0," ",$L$2)</f>
        <v>R</v>
      </c>
      <c r="K11" s="248"/>
      <c r="L11" s="134" t="str">
        <f t="shared" ref="L11" si="5">IF(K12=0," ",$L$2)</f>
        <v xml:space="preserve"> </v>
      </c>
      <c r="M11" s="129"/>
      <c r="O11" s="245"/>
    </row>
    <row r="12" spans="1:17" ht="30" customHeight="1">
      <c r="B12" s="25" t="s">
        <v>14</v>
      </c>
      <c r="C12" s="132" t="s">
        <v>834</v>
      </c>
      <c r="D12" s="128">
        <f t="shared" si="1"/>
        <v>0.48021990740740739</v>
      </c>
      <c r="E12" s="132"/>
      <c r="F12" s="128" t="str">
        <f t="shared" ref="F12" si="6">IF(E12=0," ",TIMEVALUE(LEFT(E12,2)&amp;":"&amp;MID(E12,3,2)&amp;":"&amp;RIGHT(E12,2)))</f>
        <v xml:space="preserve"> </v>
      </c>
      <c r="G12" s="132"/>
      <c r="H12" s="128"/>
      <c r="I12" s="132" t="s">
        <v>713</v>
      </c>
      <c r="J12" s="128">
        <f t="shared" ref="J12" si="7">IF(I12=0," ",TIMEVALUE(LEFT(I12,2)&amp;":"&amp;MID(I12,3,2)&amp;":"&amp;RIGHT(I12,2)))</f>
        <v>0.49010416666666662</v>
      </c>
      <c r="K12" s="132"/>
      <c r="L12" s="128" t="str">
        <f t="shared" ref="L12" si="8">IF(K12=0," ",TIMEVALUE(LEFT(K12,2)&amp;":"&amp;MID(K12,3,2)&amp;":"&amp;RIGHT(K12,2)))</f>
        <v xml:space="preserve"> </v>
      </c>
      <c r="M12" s="129"/>
      <c r="O12" s="301"/>
    </row>
    <row r="13" spans="1:17" ht="30" customHeight="1">
      <c r="B13" s="25" t="s">
        <v>16</v>
      </c>
      <c r="C13" s="132" t="s">
        <v>713</v>
      </c>
      <c r="D13" s="128">
        <f>IF(C13=0," ",TIMEVALUE(LEFT(C13,2)&amp;":"&amp;MID(C13,3,2)&amp;":"&amp;RIGHT(C13,2)))</f>
        <v>0.49010416666666662</v>
      </c>
      <c r="E13" s="133"/>
      <c r="F13" s="128" t="str">
        <f>IF(E13=0," ",TIMEVALUE(LEFT(E13,2)&amp;":"&amp;MID(E13,3,2)&amp;":"&amp;RIGHT(E13,2)))</f>
        <v xml:space="preserve"> </v>
      </c>
      <c r="G13" s="133"/>
      <c r="H13" s="128"/>
      <c r="I13" s="133" t="s">
        <v>884</v>
      </c>
      <c r="J13" s="128">
        <f>IF(I13=0," ",TIMEVALUE(LEFT(I13,2)&amp;":"&amp;MID(I13,3,2)&amp;":"&amp;RIGHT(I13,2)))</f>
        <v>0.49857638888888894</v>
      </c>
      <c r="K13" s="133"/>
      <c r="L13" s="128" t="str">
        <f>IF(K13=0," ",TIMEVALUE(LEFT(K13,2)&amp;":"&amp;MID(K13,3,2)&amp;":"&amp;RIGHT(K13,2)))</f>
        <v xml:space="preserve"> </v>
      </c>
      <c r="M13" s="129" t="s">
        <v>15</v>
      </c>
    </row>
    <row r="14" spans="1:17" ht="30" customHeight="1">
      <c r="B14" s="25" t="s">
        <v>17</v>
      </c>
      <c r="C14" s="132" t="s">
        <v>890</v>
      </c>
      <c r="D14" s="128">
        <f>IF(C14=0," ",TIMEVALUE(LEFT(C14,2)&amp;":"&amp;MID(C14,3,2)&amp;":"&amp;RIGHT(C14,2)))</f>
        <v>0.52259259259259261</v>
      </c>
      <c r="E14" s="132"/>
      <c r="F14" s="128" t="str">
        <f t="shared" ref="F14:F19" si="9">IF(E14=0," ",TIMEVALUE(LEFT(E14,2)&amp;":"&amp;MID(E14,3,2)&amp;":"&amp;RIGHT(E14,2)))</f>
        <v xml:space="preserve"> </v>
      </c>
      <c r="G14" s="132"/>
      <c r="H14" s="128"/>
      <c r="I14" s="132" t="s">
        <v>888</v>
      </c>
      <c r="J14" s="128">
        <f t="shared" ref="J14:J17" si="10">IF(I14=0," ",TIMEVALUE(LEFT(I14,2)&amp;":"&amp;MID(I14,3,2)&amp;":"&amp;RIGHT(I14,2)))</f>
        <v>0.51553240740740736</v>
      </c>
      <c r="K14" s="132"/>
      <c r="L14" s="128" t="str">
        <f t="shared" ref="L14:L19" si="11">IF(K14=0," ",TIMEVALUE(LEFT(K14,2)&amp;":"&amp;MID(K14,3,2)&amp;":"&amp;RIGHT(K14,2)))</f>
        <v xml:space="preserve"> </v>
      </c>
      <c r="M14" s="129"/>
      <c r="Q14" s="247"/>
    </row>
    <row r="15" spans="1:17" ht="30" customHeight="1">
      <c r="B15" s="25" t="s">
        <v>18</v>
      </c>
      <c r="C15" s="132" t="s">
        <v>889</v>
      </c>
      <c r="D15" s="128">
        <f>IF(C15=0," ",TIMEVALUE(LEFT(C15,2)&amp;":"&amp;MID(C15,3,2)&amp;":"&amp;RIGHT(C15,2)))</f>
        <v>0.52894675925925927</v>
      </c>
      <c r="E15" s="132"/>
      <c r="F15" s="128" t="str">
        <f t="shared" si="9"/>
        <v xml:space="preserve"> </v>
      </c>
      <c r="G15" s="132"/>
      <c r="H15" s="128"/>
      <c r="I15" s="132" t="s">
        <v>787</v>
      </c>
      <c r="J15" s="128">
        <f t="shared" si="10"/>
        <v>0.52118055555555554</v>
      </c>
      <c r="K15" s="132"/>
      <c r="L15" s="128" t="str">
        <f t="shared" si="11"/>
        <v xml:space="preserve"> </v>
      </c>
      <c r="M15" s="129"/>
    </row>
    <row r="16" spans="1:17" ht="21.6" customHeight="1">
      <c r="B16" s="27" t="s">
        <v>13</v>
      </c>
      <c r="C16" s="133"/>
      <c r="D16" s="134" t="str">
        <f>IF(C17=0," ",$L$2)</f>
        <v>R</v>
      </c>
      <c r="E16" s="133"/>
      <c r="F16" s="134" t="str">
        <f t="shared" ref="F16" si="12">IF(E17=0," ",$L$2)</f>
        <v xml:space="preserve"> </v>
      </c>
      <c r="G16" s="133"/>
      <c r="H16" s="134"/>
      <c r="I16" s="133"/>
      <c r="J16" s="134" t="str">
        <f t="shared" ref="J16" si="13">IF(I17=0," ",$L$2)</f>
        <v>R</v>
      </c>
      <c r="K16" s="133"/>
      <c r="L16" s="134" t="str">
        <f t="shared" ref="L16" si="14">IF(K17=0," ",$L$2)</f>
        <v xml:space="preserve"> </v>
      </c>
      <c r="M16" s="129"/>
    </row>
    <row r="17" spans="2:13" ht="26.25">
      <c r="B17" s="25" t="s">
        <v>19</v>
      </c>
      <c r="C17" s="132" t="s">
        <v>893</v>
      </c>
      <c r="D17" s="128">
        <f t="shared" ref="D17:D19" si="15">IF(C17=0," ",TIMEVALUE(LEFT(C17,2)&amp;":"&amp;MID(C17,3,2)&amp;":"&amp;RIGHT(C17,2)))</f>
        <v>0.54094907407407411</v>
      </c>
      <c r="E17" s="132"/>
      <c r="F17" s="128" t="str">
        <f t="shared" si="9"/>
        <v xml:space="preserve"> </v>
      </c>
      <c r="G17" s="132"/>
      <c r="H17" s="128"/>
      <c r="I17" s="132" t="s">
        <v>891</v>
      </c>
      <c r="J17" s="128">
        <f t="shared" si="10"/>
        <v>0.53106481481481482</v>
      </c>
      <c r="K17" s="132"/>
      <c r="L17" s="128" t="str">
        <f t="shared" si="11"/>
        <v xml:space="preserve"> </v>
      </c>
      <c r="M17" s="129"/>
    </row>
    <row r="18" spans="2:13" ht="26.25">
      <c r="B18" s="29" t="s">
        <v>21</v>
      </c>
      <c r="C18" s="115"/>
      <c r="D18" s="99"/>
      <c r="E18" s="248"/>
      <c r="F18" s="99"/>
      <c r="G18" s="248"/>
      <c r="H18" s="99"/>
      <c r="I18" s="248"/>
      <c r="J18" s="99"/>
      <c r="K18" s="248"/>
      <c r="L18" s="35"/>
      <c r="M18" s="28"/>
    </row>
    <row r="19" spans="2:13" ht="27" thickBot="1">
      <c r="B19" s="33"/>
      <c r="C19" s="34"/>
      <c r="D19" s="276" t="str">
        <f t="shared" si="15"/>
        <v xml:space="preserve"> </v>
      </c>
      <c r="E19" s="277"/>
      <c r="F19" s="276" t="str">
        <f t="shared" si="9"/>
        <v xml:space="preserve"> </v>
      </c>
      <c r="G19" s="277"/>
      <c r="H19" s="276" t="str">
        <f t="shared" ref="H19" si="16">IF(G19=0," ",TIMEVALUE(LEFT(G19,2)&amp;":"&amp;MID(G19,3,2)&amp;":"&amp;RIGHT(G19,2)))</f>
        <v xml:space="preserve"> </v>
      </c>
      <c r="I19" s="277"/>
      <c r="J19" s="276" t="str">
        <f t="shared" ref="J19" si="17">IF(I19=0," ",TIMEVALUE(LEFT(I19,2)&amp;":"&amp;MID(I19,3,2)&amp;":"&amp;RIGHT(I19,2)))</f>
        <v xml:space="preserve"> </v>
      </c>
      <c r="K19" s="277"/>
      <c r="L19" s="276" t="str">
        <f t="shared" si="11"/>
        <v xml:space="preserve"> </v>
      </c>
      <c r="M19" s="28"/>
    </row>
    <row r="20" spans="2:13" ht="27" thickBot="1">
      <c r="B20" s="36">
        <v>302</v>
      </c>
      <c r="C20" s="116"/>
      <c r="D20" s="22">
        <v>12</v>
      </c>
      <c r="E20" s="22"/>
      <c r="F20" s="22"/>
      <c r="G20" s="320"/>
      <c r="H20" s="322">
        <v>100</v>
      </c>
      <c r="I20" s="317"/>
      <c r="J20" s="22"/>
      <c r="K20" s="22"/>
      <c r="L20" s="22"/>
      <c r="M20" s="28"/>
    </row>
    <row r="21" spans="2:13" ht="27" thickBot="1">
      <c r="B21" s="36">
        <v>309</v>
      </c>
      <c r="C21" s="116"/>
      <c r="D21" s="22">
        <v>13</v>
      </c>
      <c r="E21" s="255"/>
      <c r="F21" s="22"/>
      <c r="G21" s="321"/>
      <c r="H21" s="322">
        <v>101</v>
      </c>
      <c r="I21" s="318"/>
      <c r="J21" s="22">
        <v>2</v>
      </c>
      <c r="K21" s="19"/>
      <c r="L21" s="22"/>
      <c r="M21" s="28"/>
    </row>
    <row r="22" spans="2:13" ht="27" thickBot="1">
      <c r="B22" s="36"/>
      <c r="C22" s="116"/>
      <c r="D22" s="22"/>
      <c r="E22" s="19"/>
      <c r="F22" s="22"/>
      <c r="G22" s="321"/>
      <c r="H22" s="322">
        <v>200</v>
      </c>
      <c r="I22" s="318"/>
      <c r="J22" s="22">
        <v>12</v>
      </c>
      <c r="K22" s="19"/>
      <c r="L22" s="22"/>
      <c r="M22" s="28"/>
    </row>
    <row r="23" spans="2:13" ht="27" thickBot="1">
      <c r="B23" s="36"/>
      <c r="C23" s="116"/>
      <c r="D23" s="22"/>
      <c r="E23" s="19"/>
      <c r="F23" s="22"/>
      <c r="G23" s="321"/>
      <c r="H23" s="322">
        <v>201</v>
      </c>
      <c r="I23" s="318"/>
      <c r="J23" s="22"/>
      <c r="K23" s="19"/>
      <c r="L23" s="22"/>
      <c r="M23" s="28"/>
    </row>
    <row r="24" spans="2:13" ht="27" thickBot="1">
      <c r="B24" s="36"/>
      <c r="C24" s="116"/>
      <c r="D24" s="22"/>
      <c r="E24" s="19"/>
      <c r="F24" s="22"/>
      <c r="G24" s="321"/>
      <c r="H24" s="322">
        <v>308</v>
      </c>
      <c r="I24" s="318"/>
      <c r="J24" s="22"/>
      <c r="K24" s="19"/>
      <c r="L24" s="22"/>
      <c r="M24" s="28"/>
    </row>
    <row r="25" spans="2:13" ht="27" thickBot="1">
      <c r="B25" s="38" t="s">
        <v>24</v>
      </c>
      <c r="C25" s="117"/>
      <c r="D25" s="22"/>
      <c r="E25" s="19"/>
      <c r="F25" s="22" t="str">
        <f>IF(F8=0," ","0")</f>
        <v xml:space="preserve"> </v>
      </c>
      <c r="G25" s="321"/>
      <c r="H25" s="323" t="s">
        <v>24</v>
      </c>
      <c r="I25" s="318"/>
      <c r="J25" s="22"/>
      <c r="K25" s="19"/>
      <c r="L25" s="22" t="str">
        <f>IF(L8=0," ","0")</f>
        <v xml:space="preserve"> </v>
      </c>
      <c r="M25" s="28"/>
    </row>
    <row r="26" spans="2:13" ht="27" thickBot="1">
      <c r="B26" s="39" t="s">
        <v>25</v>
      </c>
      <c r="C26" s="118"/>
      <c r="D26" s="22"/>
      <c r="E26" s="19"/>
      <c r="F26" s="22" t="str">
        <f>IF(F8=0," ","0")</f>
        <v xml:space="preserve"> </v>
      </c>
      <c r="G26" s="19"/>
      <c r="H26" s="319"/>
      <c r="I26" s="19"/>
      <c r="J26" s="22" t="str">
        <f>IF(J8=0," ","0")</f>
        <v>0</v>
      </c>
      <c r="K26" s="19"/>
      <c r="L26" s="22" t="str">
        <f>IF(L8=0," ","0")</f>
        <v xml:space="preserve"> </v>
      </c>
      <c r="M26" s="28"/>
    </row>
    <row r="27" spans="2:13" ht="24.75" thickTop="1" thickBot="1">
      <c r="B27" s="42" t="s">
        <v>26</v>
      </c>
      <c r="C27" s="119"/>
      <c r="D27" s="43">
        <f>SUM(D20:D26)</f>
        <v>25</v>
      </c>
      <c r="E27" s="256"/>
      <c r="F27" s="43"/>
      <c r="G27" s="256"/>
      <c r="H27" s="43"/>
      <c r="I27" s="256"/>
      <c r="J27" s="43">
        <f>SUM(J20:J26)</f>
        <v>14</v>
      </c>
      <c r="K27" s="274"/>
      <c r="L27" s="100">
        <f>SUM(L20:L26)</f>
        <v>0</v>
      </c>
      <c r="M27" s="28"/>
    </row>
    <row r="28" spans="2:13" ht="24.75" thickTop="1" thickBot="1">
      <c r="B28" s="42" t="s">
        <v>27</v>
      </c>
      <c r="C28" s="119"/>
      <c r="D28" s="43">
        <f>D27</f>
        <v>25</v>
      </c>
      <c r="E28" s="256"/>
      <c r="F28" s="43"/>
      <c r="G28" s="256"/>
      <c r="H28" s="43"/>
      <c r="I28" s="256"/>
      <c r="J28" s="43">
        <f>J27+H28</f>
        <v>14</v>
      </c>
      <c r="K28" s="274"/>
      <c r="L28" s="100">
        <f>SUM(D28:J28)</f>
        <v>39</v>
      </c>
      <c r="M28" s="130"/>
    </row>
    <row r="29" spans="2:13" ht="24.75" thickTop="1" thickBot="1">
      <c r="B29" s="45" t="s">
        <v>28</v>
      </c>
      <c r="C29" s="120"/>
      <c r="D29" s="46"/>
      <c r="E29" s="257"/>
      <c r="F29" s="46"/>
      <c r="G29" s="256"/>
      <c r="H29" s="46"/>
      <c r="I29" s="257"/>
      <c r="J29" s="46"/>
      <c r="K29" s="275"/>
      <c r="L29" s="101"/>
      <c r="M29" s="28"/>
    </row>
    <row r="30" spans="2:13" ht="24.75" thickTop="1" thickBot="1">
      <c r="B30" s="45" t="s">
        <v>29</v>
      </c>
      <c r="C30" s="120"/>
      <c r="D30" s="46"/>
      <c r="E30" s="257"/>
      <c r="F30" s="46"/>
      <c r="G30" s="257"/>
      <c r="H30" s="46"/>
      <c r="I30" s="257"/>
      <c r="J30" s="46"/>
      <c r="K30" s="275"/>
      <c r="L30" s="101"/>
      <c r="M30" s="131" t="s">
        <v>679</v>
      </c>
    </row>
    <row r="31" spans="2:13" ht="15.75" thickTop="1">
      <c r="B31" s="48"/>
      <c r="L31" s="2" t="s">
        <v>30</v>
      </c>
      <c r="M31" s="131"/>
    </row>
    <row r="32" spans="2:13">
      <c r="B32" s="48"/>
      <c r="L32" s="49" t="s">
        <v>31</v>
      </c>
      <c r="M32" s="325"/>
    </row>
    <row r="33" spans="2:13">
      <c r="B33" s="50" t="s">
        <v>32</v>
      </c>
      <c r="C33" s="121"/>
      <c r="D33" t="s">
        <v>33</v>
      </c>
      <c r="M33" s="28"/>
    </row>
    <row r="34" spans="2:13" ht="19.5">
      <c r="B34" s="51" t="s">
        <v>34</v>
      </c>
      <c r="C34" s="122"/>
      <c r="D34" s="52" t="s">
        <v>55</v>
      </c>
      <c r="E34" s="258"/>
      <c r="F34" s="52"/>
      <c r="G34" s="258"/>
      <c r="H34" s="52"/>
      <c r="I34" s="258"/>
      <c r="J34" s="52" t="s">
        <v>55</v>
      </c>
      <c r="K34" s="258"/>
      <c r="L34" s="52"/>
      <c r="M34" s="28"/>
    </row>
    <row r="35" spans="2:13" ht="19.5">
      <c r="B35" s="51" t="s">
        <v>35</v>
      </c>
      <c r="C35" s="122"/>
      <c r="D35" s="52" t="s">
        <v>65</v>
      </c>
      <c r="E35" s="258"/>
      <c r="F35" s="52"/>
      <c r="G35" s="258"/>
      <c r="H35" s="52"/>
      <c r="I35" s="258"/>
      <c r="J35" s="52" t="s">
        <v>61</v>
      </c>
      <c r="K35" s="258"/>
      <c r="L35" s="52"/>
      <c r="M35" s="28"/>
    </row>
    <row r="36" spans="2:13" ht="19.5">
      <c r="B36" s="51" t="s">
        <v>36</v>
      </c>
      <c r="C36" s="122"/>
      <c r="D36" s="52" t="s">
        <v>887</v>
      </c>
      <c r="E36" s="258"/>
      <c r="F36" s="52"/>
      <c r="G36" s="258"/>
      <c r="H36" s="52"/>
      <c r="I36" s="258"/>
      <c r="J36" s="52" t="s">
        <v>60</v>
      </c>
      <c r="K36" s="258"/>
      <c r="L36" s="52"/>
      <c r="M36" s="53"/>
    </row>
    <row r="37" spans="2:13" ht="19.5">
      <c r="B37" s="51"/>
      <c r="C37" s="122"/>
      <c r="D37" s="52"/>
      <c r="E37" s="258"/>
      <c r="F37" s="4"/>
      <c r="G37" s="267"/>
      <c r="H37" s="52"/>
      <c r="I37" s="258"/>
      <c r="J37" s="52"/>
      <c r="K37" s="258"/>
      <c r="L37" s="52"/>
      <c r="M37" s="53"/>
    </row>
    <row r="38" spans="2:13" ht="19.5">
      <c r="B38" s="51" t="s">
        <v>37</v>
      </c>
      <c r="C38" s="122"/>
      <c r="D38" s="52" t="s">
        <v>894</v>
      </c>
      <c r="E38" s="258"/>
      <c r="F38" s="52"/>
      <c r="G38" s="258"/>
      <c r="H38" s="52"/>
      <c r="I38" s="258"/>
      <c r="J38" s="52" t="s">
        <v>895</v>
      </c>
      <c r="K38" s="258"/>
      <c r="L38" s="52"/>
      <c r="M38" s="53"/>
    </row>
    <row r="39" spans="2:13" ht="19.5">
      <c r="B39" s="51" t="s">
        <v>38</v>
      </c>
      <c r="C39" s="122"/>
      <c r="D39" s="52" t="s">
        <v>69</v>
      </c>
      <c r="E39" s="258"/>
      <c r="F39" s="52"/>
      <c r="G39" s="258"/>
      <c r="H39" s="52"/>
      <c r="I39" s="258"/>
      <c r="J39" s="52" t="s">
        <v>71</v>
      </c>
      <c r="K39" s="258"/>
      <c r="L39" s="52"/>
      <c r="M39" s="53"/>
    </row>
    <row r="40" spans="2:13" ht="19.5">
      <c r="B40" s="51" t="s">
        <v>39</v>
      </c>
      <c r="C40" s="122"/>
      <c r="D40" s="52" t="s">
        <v>484</v>
      </c>
      <c r="E40" s="258"/>
      <c r="F40" s="52"/>
      <c r="G40" s="258"/>
      <c r="H40" s="52"/>
      <c r="I40" s="258"/>
      <c r="J40" s="52" t="s">
        <v>59</v>
      </c>
      <c r="K40" s="258"/>
      <c r="L40" s="52"/>
      <c r="M40" s="53"/>
    </row>
    <row r="41" spans="2:13">
      <c r="B41" s="54" t="s">
        <v>40</v>
      </c>
      <c r="C41" s="123"/>
      <c r="D41" s="34"/>
      <c r="E41" s="259"/>
      <c r="H41" s="34"/>
      <c r="I41" s="259"/>
      <c r="J41" s="34"/>
      <c r="K41" s="259"/>
      <c r="L41" s="34"/>
      <c r="M41" s="53"/>
    </row>
    <row r="42" spans="2:13">
      <c r="B42" s="48"/>
      <c r="D42" s="34"/>
      <c r="E42" s="259"/>
      <c r="F42" s="34"/>
      <c r="G42" s="259"/>
      <c r="H42" s="34"/>
      <c r="I42" s="259"/>
      <c r="J42" s="34"/>
      <c r="K42" s="259"/>
      <c r="L42" s="34"/>
      <c r="M42" s="53"/>
    </row>
    <row r="43" spans="2:13">
      <c r="B43" s="50" t="s">
        <v>41</v>
      </c>
      <c r="C43" s="121"/>
      <c r="D43" s="55"/>
      <c r="E43" s="260"/>
      <c r="F43" s="34"/>
      <c r="G43" s="259"/>
      <c r="H43" s="34"/>
      <c r="I43" s="259"/>
      <c r="J43" s="55" t="s">
        <v>42</v>
      </c>
      <c r="K43" s="260"/>
      <c r="L43" s="34"/>
      <c r="M43" s="53"/>
    </row>
    <row r="44" spans="2:13" ht="15.75">
      <c r="B44" s="56" t="s">
        <v>43</v>
      </c>
      <c r="C44" s="124"/>
      <c r="D44" s="55"/>
      <c r="E44" s="260"/>
      <c r="F44" s="34" t="s">
        <v>15</v>
      </c>
      <c r="G44" s="259"/>
      <c r="H44" s="34" t="s">
        <v>44</v>
      </c>
      <c r="I44" s="259"/>
      <c r="J44" s="34">
        <f>M29*8</f>
        <v>0</v>
      </c>
      <c r="K44" s="259"/>
      <c r="L44" s="57" t="s">
        <v>45</v>
      </c>
      <c r="M44" s="53"/>
    </row>
    <row r="45" spans="2:13" ht="15.75">
      <c r="B45" s="56" t="s">
        <v>46</v>
      </c>
      <c r="C45" s="124"/>
      <c r="D45" s="55" t="s">
        <v>47</v>
      </c>
      <c r="E45" s="260"/>
      <c r="F45" s="34"/>
      <c r="G45" s="259"/>
      <c r="H45" s="34" t="s">
        <v>44</v>
      </c>
      <c r="I45" s="259"/>
      <c r="J45" s="34">
        <f>F46*8</f>
        <v>0</v>
      </c>
      <c r="K45" s="259"/>
      <c r="L45" s="57" t="s">
        <v>48</v>
      </c>
      <c r="M45" s="53"/>
    </row>
    <row r="46" spans="2:13">
      <c r="B46" s="48" t="s">
        <v>49</v>
      </c>
      <c r="D46" s="34"/>
      <c r="E46" s="259"/>
      <c r="F46" s="58"/>
      <c r="G46" s="268"/>
      <c r="H46" s="34"/>
      <c r="I46" s="259"/>
      <c r="J46" s="34"/>
      <c r="K46" s="259"/>
      <c r="L46" s="34"/>
      <c r="M46" s="53"/>
    </row>
    <row r="47" spans="2:13">
      <c r="B47" s="48"/>
      <c r="D47" s="55"/>
      <c r="E47" s="260"/>
      <c r="F47" s="34"/>
      <c r="G47" s="259"/>
      <c r="H47" s="34"/>
      <c r="I47" s="259"/>
      <c r="J47" s="34"/>
      <c r="K47" s="259"/>
      <c r="L47" s="34"/>
      <c r="M47" s="53"/>
    </row>
    <row r="48" spans="2:13" ht="19.5" thickBot="1">
      <c r="B48" s="59" t="s">
        <v>50</v>
      </c>
      <c r="C48" s="125"/>
      <c r="D48" s="60"/>
      <c r="E48" s="261"/>
      <c r="F48" s="34"/>
      <c r="G48" s="259"/>
      <c r="H48" s="60"/>
      <c r="I48" s="261"/>
      <c r="J48" s="60"/>
      <c r="K48" s="261"/>
      <c r="L48" s="60"/>
      <c r="M48" s="53"/>
    </row>
    <row r="49" spans="2:13" ht="16.5" thickBot="1">
      <c r="B49" s="61" t="s">
        <v>51</v>
      </c>
      <c r="C49" s="124"/>
      <c r="D49" s="62">
        <v>78</v>
      </c>
      <c r="E49" s="262"/>
      <c r="F49" s="62"/>
      <c r="G49" s="262"/>
      <c r="H49" s="62"/>
      <c r="I49" s="262"/>
      <c r="J49" s="62">
        <v>78</v>
      </c>
      <c r="K49" s="262"/>
      <c r="L49" s="62"/>
      <c r="M49" s="53"/>
    </row>
    <row r="50" spans="2:13" ht="16.5" thickBot="1">
      <c r="B50" s="61" t="s">
        <v>52</v>
      </c>
      <c r="C50" s="124"/>
      <c r="D50" s="64" t="s">
        <v>892</v>
      </c>
      <c r="E50" s="263"/>
      <c r="F50" s="64"/>
      <c r="G50" s="263"/>
      <c r="H50" s="64"/>
      <c r="I50" s="263"/>
      <c r="J50" s="64" t="s">
        <v>892</v>
      </c>
      <c r="K50" s="263"/>
      <c r="L50" s="62"/>
      <c r="M50" s="53"/>
    </row>
    <row r="51" spans="2:13">
      <c r="B51" s="65" t="s">
        <v>53</v>
      </c>
      <c r="C51" s="126"/>
      <c r="D51" s="34"/>
      <c r="E51" s="259"/>
      <c r="J51" s="34"/>
      <c r="K51" s="259"/>
      <c r="L51" s="34"/>
      <c r="M51" s="53"/>
    </row>
    <row r="52" spans="2:13" ht="15.75">
      <c r="B52" s="66" t="s">
        <v>54</v>
      </c>
      <c r="C52" s="127"/>
      <c r="D52" s="34"/>
      <c r="E52" s="259"/>
      <c r="F52" s="34"/>
      <c r="G52" s="259"/>
      <c r="H52" s="34"/>
      <c r="I52" s="259"/>
      <c r="J52" s="34"/>
      <c r="K52" s="259"/>
      <c r="L52" s="34"/>
      <c r="M52" s="53"/>
    </row>
    <row r="53" spans="2:13" ht="15.75">
      <c r="B53" s="66"/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15.75">
      <c r="B54" s="66"/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>
      <c r="B55" s="48"/>
      <c r="D55" s="34"/>
      <c r="E55" s="259"/>
      <c r="F55" s="34"/>
      <c r="G55" s="259"/>
      <c r="H55" s="34"/>
      <c r="I55" s="259"/>
      <c r="J55" s="34"/>
      <c r="K55" s="259"/>
      <c r="L55" s="34"/>
      <c r="M55" s="53"/>
    </row>
    <row r="56" spans="2:13" ht="15.75" thickBot="1">
      <c r="B56" s="67"/>
      <c r="C56" s="68"/>
      <c r="D56" s="68"/>
      <c r="E56" s="264"/>
      <c r="F56" s="68"/>
      <c r="G56" s="264"/>
      <c r="H56" s="68"/>
      <c r="I56" s="264"/>
      <c r="J56" s="68"/>
      <c r="K56" s="264"/>
      <c r="L56" s="68"/>
      <c r="M56" s="326"/>
    </row>
    <row r="57" spans="2:13" ht="15.75" thickTop="1"/>
  </sheetData>
  <mergeCells count="2">
    <mergeCell ref="B1:M1"/>
    <mergeCell ref="H2:J2"/>
  </mergeCells>
  <dataValidations count="8">
    <dataValidation type="list" errorStyle="warning" operator="equal" allowBlank="1" showErrorMessage="1" sqref="D8:L8" xr:uid="{00000000-0002-0000-2500-000000000000}">
      <formula1>"17,,399,671,1686,1640"</formula1>
    </dataValidation>
    <dataValidation type="list" errorStyle="information" operator="equal" allowBlank="1" showErrorMessage="1" sqref="D35:L35" xr:uid="{00000000-0002-0000-2500-000001000000}">
      <formula1>"Harold Boettcher,Gene Ezzell,Rob Grau,Roger Koss,Gray Lackey,Michael S MacLean,Joe Mills,John F Morck,Ray Albers"</formula1>
    </dataValidation>
    <dataValidation type="list" errorStyle="information" operator="equal" allowBlank="1" showErrorMessage="1" sqref="D36:L36" xr:uid="{00000000-0002-0000-2500-000002000000}">
      <formula1>"Donald Marshall,Charles Stirewalt,Chris Tilley,John Tredway,Victor Varney"</formula1>
    </dataValidation>
    <dataValidation errorStyle="information" allowBlank="1" showInputMessage="1" showErrorMessage="1" sqref="D41:E41" xr:uid="{00000000-0002-0000-2500-000003000000}"/>
    <dataValidation type="list" errorStyle="information" operator="equal" allowBlank="1" showErrorMessage="1" sqref="D40:L40" xr:uid="{00000000-0002-0000-2500-000004000000}">
      <formula1>"Dennis Winchell, Art Kotz, Harold BoettcherArt Kotz, Rob Grau,Joe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39:I39 K39:L39" xr:uid="{00000000-0002-0000-2500-000005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38:L38 J39" xr:uid="{00000000-0002-0000-2500-000006000000}">
      <formula1>"Chris R Boli,Jay Horn, Nathan DeWitt"</formula1>
    </dataValidation>
    <dataValidation type="list" errorStyle="information" operator="equal" allowBlank="1" showErrorMessage="1" sqref="D34:L34" xr:uid="{00000000-0002-0000-2500-000007000000}">
      <formula1>"Ted Dunn,Richard Gray,Billy Rueckert, Victor Varney"</formula1>
    </dataValidation>
  </dataValidations>
  <pageMargins left="0.7" right="0.7" top="0.75" bottom="0.75" header="0.3" footer="0.3"/>
  <pageSetup scale="55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Check Names" prompt="_x000a__x000a_" xr:uid="{B2B53AB7-88D5-42D9-803C-FF9F6CB99B11}">
          <x14:formula1>
            <xm:f>DATA_Lists!$X$4:$X$219</xm:f>
          </x14:formula1>
          <xm:sqref>M32</xm:sqref>
        </x14:dataValidation>
      </x14:dataValidations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31">
    <pageSetUpPr fitToPage="1"/>
  </sheetPr>
  <dimension ref="A1:Q57"/>
  <sheetViews>
    <sheetView workbookViewId="0"/>
  </sheetViews>
  <sheetFormatPr defaultRowHeight="15"/>
  <cols>
    <col min="1" max="1" width="3.28515625" customWidth="1"/>
    <col min="2" max="2" width="32.7109375" customWidth="1"/>
    <col min="3" max="3" width="2.28515625" customWidth="1"/>
    <col min="4" max="4" width="17.28515625" customWidth="1"/>
    <col min="5" max="5" width="2.140625" style="14" customWidth="1"/>
    <col min="6" max="6" width="16.28515625" customWidth="1"/>
    <col min="7" max="7" width="2.140625" style="14" customWidth="1"/>
    <col min="8" max="8" width="16" customWidth="1"/>
    <col min="9" max="9" width="1.7109375" style="14" customWidth="1"/>
    <col min="10" max="10" width="15" customWidth="1"/>
    <col min="11" max="11" width="2.140625" style="14" customWidth="1"/>
    <col min="12" max="12" width="14.140625" customWidth="1"/>
    <col min="13" max="13" width="18" customWidth="1"/>
    <col min="14" max="14" width="33.85546875" customWidth="1"/>
    <col min="15" max="15" width="23.28515625" customWidth="1"/>
    <col min="16" max="1030" width="11.7109375" customWidth="1"/>
  </cols>
  <sheetData>
    <row r="1" spans="1:17" ht="21.6" customHeight="1" thickTop="1">
      <c r="B1" s="499" t="s">
        <v>3</v>
      </c>
      <c r="C1" s="499"/>
      <c r="D1" s="499"/>
      <c r="E1" s="499"/>
      <c r="F1" s="499"/>
      <c r="G1" s="499"/>
      <c r="H1" s="499"/>
      <c r="I1" s="499"/>
      <c r="J1" s="499"/>
      <c r="K1" s="499"/>
      <c r="L1" s="499"/>
      <c r="M1" s="499"/>
    </row>
    <row r="2" spans="1:17" ht="21.6" customHeight="1">
      <c r="B2" s="5" t="s">
        <v>4</v>
      </c>
      <c r="C2" s="110"/>
      <c r="D2" s="239"/>
      <c r="E2" s="250"/>
      <c r="F2" s="6" t="s">
        <v>5</v>
      </c>
      <c r="G2" s="265"/>
      <c r="H2" s="504">
        <v>45063</v>
      </c>
      <c r="I2" s="504"/>
      <c r="J2" s="504"/>
      <c r="K2" s="271"/>
      <c r="L2" s="99" t="s">
        <v>7</v>
      </c>
      <c r="M2" s="8" t="s">
        <v>6</v>
      </c>
    </row>
    <row r="3" spans="1:17" ht="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105"/>
    </row>
    <row r="4" spans="1:17" ht="21.6" customHeight="1">
      <c r="B4" s="5"/>
      <c r="C4" s="110"/>
      <c r="D4" s="9"/>
      <c r="E4" s="251"/>
      <c r="F4" s="102"/>
      <c r="G4" s="266"/>
      <c r="H4" s="35">
        <f>IF(H2=0," ",VLOOKUP(H2,'2023_Trains'!C9:N62,11,))</f>
        <v>2140</v>
      </c>
      <c r="I4" s="270"/>
      <c r="J4" s="246"/>
      <c r="K4" s="273"/>
      <c r="L4" s="35"/>
      <c r="M4" s="108"/>
    </row>
    <row r="5" spans="1:17" ht="21.6" customHeight="1">
      <c r="B5" s="10" t="s">
        <v>8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21.6" customHeight="1">
      <c r="A6" s="14"/>
      <c r="B6" s="15" t="s">
        <v>9</v>
      </c>
      <c r="C6" s="112"/>
      <c r="D6" s="16" t="str">
        <f>IF($H$2=0," ",IF(VLOOKUP($H$2,'2023_Trains'!$C$7:$N$63,4)=0," ",VLOOKUP($H$2,'2023_Trains'!$C$7:$N$63,4,FALSE)))</f>
        <v>10:30 am</v>
      </c>
      <c r="E6" s="253"/>
      <c r="F6" s="16" t="str">
        <f>IF($H$2=0," ",IF(VLOOKUP($H$2,'2023_Trains'!$C$7:$N$63,5)=0," ",VLOOKUP($H$2,'2023_Trains'!$C$7:$N$63,5,FALSE)))</f>
        <v xml:space="preserve"> </v>
      </c>
      <c r="G6" s="253"/>
      <c r="H6" s="16" t="str">
        <f>IF($H$2=0," ",IF(VLOOKUP($H$2,'2023_Trains'!$C$7:$N$63,6)=0," ",VLOOKUP($H$2,'2023_Trains'!$C$7:$N$63,6,FALSE)))</f>
        <v xml:space="preserve"> </v>
      </c>
      <c r="I6" s="253"/>
      <c r="J6" s="16" t="str">
        <f>IF($H$2=0," ",IF(VLOOKUP($H$2,'2023_Trains'!$C$7:$N$63,7)=0," ",VLOOKUP($H$2,'2023_Trains'!$C$7:$N$63,7,FALSE)))</f>
        <v xml:space="preserve"> </v>
      </c>
      <c r="K6" s="253"/>
      <c r="L6" s="16" t="str">
        <f>IF($H$2=0," ",IF(VLOOKUP($H$2,'2023_Trains'!$C$7:$N$63,8)=0," ",VLOOKUP($H$2,'2023_Trains'!$C$7:$N$63,8,FALSE)))</f>
        <v xml:space="preserve"> </v>
      </c>
      <c r="M6" s="17"/>
      <c r="N6" s="14"/>
    </row>
    <row r="7" spans="1:17" ht="21.6" customHeight="1">
      <c r="A7" s="14"/>
      <c r="B7" s="18" t="s">
        <v>10</v>
      </c>
      <c r="C7" s="113"/>
      <c r="D7" s="244">
        <f>IF(D6=" "," ",VALUE(D6))</f>
        <v>0.4375</v>
      </c>
      <c r="E7" s="253"/>
      <c r="F7" s="244" t="str">
        <f>IF(F6=" "," ",VALUE(F6))</f>
        <v xml:space="preserve"> </v>
      </c>
      <c r="G7" s="253"/>
      <c r="H7" s="244" t="str">
        <f t="shared" ref="H7:L7" si="0">IF(H6=" "," ",VALUE(H6))</f>
        <v xml:space="preserve"> </v>
      </c>
      <c r="I7" s="253"/>
      <c r="J7" s="244" t="str">
        <f t="shared" si="0"/>
        <v xml:space="preserve"> </v>
      </c>
      <c r="K7" s="253"/>
      <c r="L7" s="244" t="str">
        <f t="shared" si="0"/>
        <v xml:space="preserve"> </v>
      </c>
      <c r="M7" s="97"/>
      <c r="N7" s="313"/>
      <c r="O7" s="282"/>
    </row>
    <row r="8" spans="1:17" ht="21.6" customHeight="1">
      <c r="B8" s="18" t="s">
        <v>11</v>
      </c>
      <c r="C8" s="113"/>
      <c r="D8" s="22">
        <v>671</v>
      </c>
      <c r="E8" s="19"/>
      <c r="F8" s="22"/>
      <c r="G8" s="19"/>
      <c r="H8" s="22"/>
      <c r="I8" s="19"/>
      <c r="J8" s="22"/>
      <c r="K8" s="19"/>
      <c r="L8" s="22"/>
      <c r="M8" s="20"/>
    </row>
    <row r="9" spans="1:17" ht="21.6" customHeight="1">
      <c r="B9" s="23"/>
      <c r="C9" s="114"/>
      <c r="D9" s="99"/>
      <c r="M9" s="20"/>
    </row>
    <row r="10" spans="1:17" ht="30" customHeight="1">
      <c r="B10" s="25" t="s">
        <v>12</v>
      </c>
      <c r="C10" s="132" t="s">
        <v>877</v>
      </c>
      <c r="D10" s="128">
        <f t="shared" ref="D10:D12" si="1">IF(C10=0," ",TIMEVALUE(LEFT(C10,2)&amp;":"&amp;MID(C10,3,2)&amp;":"&amp;RIGHT(C10,2)))</f>
        <v>0.43502314814814813</v>
      </c>
      <c r="E10" s="132"/>
      <c r="F10" s="128"/>
      <c r="G10" s="132"/>
      <c r="H10" s="128" t="str">
        <f t="shared" ref="H10" si="2">IF(G10=0," ",TIMEVALUE(LEFT(G10,2)&amp;":"&amp;MID(G10,3,2)&amp;":"&amp;RIGHT(G10,2)))</f>
        <v xml:space="preserve"> </v>
      </c>
      <c r="I10" s="132"/>
      <c r="J10" s="128" t="str">
        <f t="shared" ref="J10" si="3">IF(I10=0," ",TIMEVALUE(LEFT(I10,2)&amp;":"&amp;MID(I10,3,2)&amp;":"&amp;RIGHT(I10,2)))</f>
        <v xml:space="preserve"> </v>
      </c>
      <c r="K10" s="132"/>
      <c r="L10" s="128" t="str">
        <f t="shared" ref="L10" si="4">IF(K10=0," ",TIMEVALUE(LEFT(K10,2)&amp;":"&amp;MID(K10,3,2)&amp;":"&amp;RIGHT(K10,2)))</f>
        <v xml:space="preserve"> </v>
      </c>
      <c r="M10" s="129"/>
    </row>
    <row r="11" spans="1:17" ht="21.6" customHeight="1">
      <c r="B11" s="27" t="s">
        <v>13</v>
      </c>
      <c r="C11" s="248"/>
      <c r="D11" s="134" t="str">
        <f>IF(C12=0," ",$L$2)</f>
        <v>R</v>
      </c>
      <c r="E11" s="248"/>
      <c r="F11" s="134" t="str">
        <f t="shared" ref="F11" si="5">IF(E12=0," ",$L$2)</f>
        <v xml:space="preserve"> </v>
      </c>
      <c r="G11" s="248"/>
      <c r="H11" s="134" t="str">
        <f t="shared" ref="H11" si="6">IF(G12=0," ",$L$2)</f>
        <v xml:space="preserve"> </v>
      </c>
      <c r="I11" s="248"/>
      <c r="J11" s="134" t="str">
        <f t="shared" ref="J11" si="7">IF(I12=0," ",$L$2)</f>
        <v xml:space="preserve"> </v>
      </c>
      <c r="K11" s="248"/>
      <c r="L11" s="134" t="str">
        <f t="shared" ref="L11" si="8">IF(K12=0," ",$L$2)</f>
        <v xml:space="preserve"> </v>
      </c>
      <c r="M11" s="129"/>
      <c r="O11" s="245"/>
    </row>
    <row r="12" spans="1:17" ht="30" customHeight="1">
      <c r="B12" s="25" t="s">
        <v>14</v>
      </c>
      <c r="C12" s="132" t="s">
        <v>878</v>
      </c>
      <c r="D12" s="128">
        <f t="shared" si="1"/>
        <v>0.44490740740740736</v>
      </c>
      <c r="E12" s="132"/>
      <c r="F12" s="128" t="str">
        <f t="shared" ref="F12" si="9">IF(E12=0," ",TIMEVALUE(LEFT(E12,2)&amp;":"&amp;MID(E12,3,2)&amp;":"&amp;RIGHT(E12,2)))</f>
        <v xml:space="preserve"> </v>
      </c>
      <c r="G12" s="132"/>
      <c r="H12" s="128" t="str">
        <f t="shared" ref="H12" si="10">IF(G12=0," ",TIMEVALUE(LEFT(G12,2)&amp;":"&amp;MID(G12,3,2)&amp;":"&amp;RIGHT(G12,2)))</f>
        <v xml:space="preserve"> </v>
      </c>
      <c r="I12" s="132"/>
      <c r="J12" s="128" t="str">
        <f t="shared" ref="J12" si="11">IF(I12=0," ",TIMEVALUE(LEFT(I12,2)&amp;":"&amp;MID(I12,3,2)&amp;":"&amp;RIGHT(I12,2)))</f>
        <v xml:space="preserve"> </v>
      </c>
      <c r="K12" s="132"/>
      <c r="L12" s="128" t="str">
        <f t="shared" ref="L12" si="12">IF(K12=0," ",TIMEVALUE(LEFT(K12,2)&amp;":"&amp;MID(K12,3,2)&amp;":"&amp;RIGHT(K12,2)))</f>
        <v xml:space="preserve"> </v>
      </c>
      <c r="M12" s="129"/>
      <c r="O12" s="301"/>
    </row>
    <row r="13" spans="1:17" ht="30" customHeight="1">
      <c r="B13" s="25" t="s">
        <v>16</v>
      </c>
      <c r="C13" s="132" t="s">
        <v>879</v>
      </c>
      <c r="D13" s="128">
        <f>IF(C13=0," ",TIMEVALUE(LEFT(C13,2)&amp;":"&amp;MID(C13,3,2)&amp;":"&amp;RIGHT(C13,2)))</f>
        <v>0.45196759259259256</v>
      </c>
      <c r="E13" s="133"/>
      <c r="F13" s="128" t="str">
        <f>IF(E13=0," ",TIMEVALUE(LEFT(E13,2)&amp;":"&amp;MID(E13,3,2)&amp;":"&amp;RIGHT(E13,2)))</f>
        <v xml:space="preserve"> </v>
      </c>
      <c r="G13" s="133"/>
      <c r="H13" s="128" t="str">
        <f>IF(G13=0," ",TIMEVALUE(LEFT(G13,2)&amp;":"&amp;MID(G13,3,2)&amp;":"&amp;RIGHT(G13,2)))</f>
        <v xml:space="preserve"> </v>
      </c>
      <c r="I13" s="133"/>
      <c r="J13" s="128" t="str">
        <f>IF(I13=0," ",TIMEVALUE(LEFT(I13,2)&amp;":"&amp;MID(I13,3,2)&amp;":"&amp;RIGHT(I13,2)))</f>
        <v xml:space="preserve"> </v>
      </c>
      <c r="K13" s="133"/>
      <c r="L13" s="128" t="str">
        <f>IF(K13=0," ",TIMEVALUE(LEFT(K13,2)&amp;":"&amp;MID(K13,3,2)&amp;":"&amp;RIGHT(K13,2)))</f>
        <v xml:space="preserve"> </v>
      </c>
      <c r="M13" s="129" t="s">
        <v>15</v>
      </c>
    </row>
    <row r="14" spans="1:17" ht="30" customHeight="1">
      <c r="B14" s="25" t="s">
        <v>17</v>
      </c>
      <c r="C14" s="132" t="s">
        <v>880</v>
      </c>
      <c r="D14" s="128">
        <f t="shared" ref="D14:D19" si="13">IF(C14=0," ",TIMEVALUE(LEFT(C14,2)&amp;":"&amp;MID(C14,3,2)&amp;":"&amp;RIGHT(C14,2)))</f>
        <v>0.46962962962962962</v>
      </c>
      <c r="E14" s="132"/>
      <c r="F14" s="128" t="str">
        <f t="shared" ref="F14:F19" si="14">IF(E14=0," ",TIMEVALUE(LEFT(E14,2)&amp;":"&amp;MID(E14,3,2)&amp;":"&amp;RIGHT(E14,2)))</f>
        <v xml:space="preserve"> </v>
      </c>
      <c r="G14" s="132"/>
      <c r="H14" s="128" t="str">
        <f t="shared" ref="H14:H17" si="15">IF(G14=0," ",TIMEVALUE(LEFT(G14,2)&amp;":"&amp;MID(G14,3,2)&amp;":"&amp;RIGHT(G14,2)))</f>
        <v xml:space="preserve"> </v>
      </c>
      <c r="I14" s="132"/>
      <c r="J14" s="128" t="str">
        <f t="shared" ref="J14:J17" si="16">IF(I14=0," ",TIMEVALUE(LEFT(I14,2)&amp;":"&amp;MID(I14,3,2)&amp;":"&amp;RIGHT(I14,2)))</f>
        <v xml:space="preserve"> </v>
      </c>
      <c r="K14" s="132"/>
      <c r="L14" s="128" t="str">
        <f t="shared" ref="L14:L19" si="17">IF(K14=0," ",TIMEVALUE(LEFT(K14,2)&amp;":"&amp;MID(K14,3,2)&amp;":"&amp;RIGHT(K14,2)))</f>
        <v xml:space="preserve"> </v>
      </c>
      <c r="M14" s="129"/>
      <c r="Q14" s="247"/>
    </row>
    <row r="15" spans="1:17" ht="30" customHeight="1">
      <c r="B15" s="25" t="s">
        <v>18</v>
      </c>
      <c r="C15" s="132" t="s">
        <v>769</v>
      </c>
      <c r="D15" s="128">
        <f t="shared" si="13"/>
        <v>0.47598379629629628</v>
      </c>
      <c r="E15" s="132"/>
      <c r="F15" s="128" t="str">
        <f t="shared" si="14"/>
        <v xml:space="preserve"> </v>
      </c>
      <c r="G15" s="132"/>
      <c r="H15" s="128" t="str">
        <f t="shared" si="15"/>
        <v xml:space="preserve"> </v>
      </c>
      <c r="I15" s="132"/>
      <c r="J15" s="128" t="str">
        <f t="shared" si="16"/>
        <v xml:space="preserve"> </v>
      </c>
      <c r="K15" s="132"/>
      <c r="L15" s="128" t="str">
        <f t="shared" si="17"/>
        <v xml:space="preserve"> </v>
      </c>
      <c r="M15" s="129"/>
    </row>
    <row r="16" spans="1:17" ht="21.6" customHeight="1">
      <c r="B16" s="27" t="s">
        <v>13</v>
      </c>
      <c r="C16" s="133"/>
      <c r="D16" s="134" t="str">
        <f>IF(C17=0," ",$L$2)</f>
        <v>R</v>
      </c>
      <c r="E16" s="133"/>
      <c r="F16" s="134" t="str">
        <f t="shared" ref="F16" si="18">IF(E17=0," ",$L$2)</f>
        <v xml:space="preserve"> </v>
      </c>
      <c r="G16" s="133"/>
      <c r="H16" s="134" t="str">
        <f t="shared" ref="H16" si="19">IF(G17=0," ",$L$2)</f>
        <v xml:space="preserve"> </v>
      </c>
      <c r="I16" s="133"/>
      <c r="J16" s="134" t="str">
        <f t="shared" ref="J16" si="20">IF(I17=0," ",$L$2)</f>
        <v xml:space="preserve"> </v>
      </c>
      <c r="K16" s="133"/>
      <c r="L16" s="134" t="str">
        <f t="shared" ref="L16" si="21">IF(K17=0," ",$L$2)</f>
        <v xml:space="preserve"> </v>
      </c>
      <c r="M16" s="129"/>
    </row>
    <row r="17" spans="2:13" ht="26.25">
      <c r="B17" s="25" t="s">
        <v>19</v>
      </c>
      <c r="C17" s="132" t="s">
        <v>881</v>
      </c>
      <c r="D17" s="128">
        <f t="shared" si="13"/>
        <v>0.4773958333333333</v>
      </c>
      <c r="E17" s="132"/>
      <c r="F17" s="128" t="str">
        <f t="shared" si="14"/>
        <v xml:space="preserve"> </v>
      </c>
      <c r="G17" s="132"/>
      <c r="H17" s="128" t="str">
        <f t="shared" si="15"/>
        <v xml:space="preserve"> </v>
      </c>
      <c r="I17" s="132"/>
      <c r="J17" s="128" t="str">
        <f t="shared" si="16"/>
        <v xml:space="preserve"> </v>
      </c>
      <c r="K17" s="132"/>
      <c r="L17" s="128" t="str">
        <f t="shared" si="17"/>
        <v xml:space="preserve"> </v>
      </c>
      <c r="M17" s="129"/>
    </row>
    <row r="18" spans="2:13" ht="26.25">
      <c r="B18" s="29" t="s">
        <v>21</v>
      </c>
      <c r="C18" s="115"/>
      <c r="D18" s="99"/>
      <c r="E18" s="248"/>
      <c r="F18" s="99"/>
      <c r="G18" s="248"/>
      <c r="H18" s="99"/>
      <c r="I18" s="248"/>
      <c r="J18" s="99"/>
      <c r="K18" s="248"/>
      <c r="L18" s="35"/>
      <c r="M18" s="28"/>
    </row>
    <row r="19" spans="2:13" ht="26.25">
      <c r="B19" s="33"/>
      <c r="C19" s="34"/>
      <c r="D19" s="276" t="str">
        <f t="shared" si="13"/>
        <v xml:space="preserve"> </v>
      </c>
      <c r="E19" s="277"/>
      <c r="F19" s="276" t="str">
        <f t="shared" si="14"/>
        <v xml:space="preserve"> </v>
      </c>
      <c r="G19" s="277"/>
      <c r="H19" s="276" t="str">
        <f t="shared" ref="H19" si="22">IF(G19=0," ",TIMEVALUE(LEFT(G19,2)&amp;":"&amp;MID(G19,3,2)&amp;":"&amp;RIGHT(G19,2)))</f>
        <v xml:space="preserve"> </v>
      </c>
      <c r="I19" s="277"/>
      <c r="J19" s="276" t="str">
        <f t="shared" ref="J19" si="23">IF(I19=0," ",TIMEVALUE(LEFT(I19,2)&amp;":"&amp;MID(I19,3,2)&amp;":"&amp;RIGHT(I19,2)))</f>
        <v xml:space="preserve"> </v>
      </c>
      <c r="K19" s="277"/>
      <c r="L19" s="276" t="str">
        <f t="shared" si="17"/>
        <v xml:space="preserve"> </v>
      </c>
      <c r="M19" s="28"/>
    </row>
    <row r="20" spans="2:13" ht="26.25">
      <c r="B20" s="36">
        <v>100</v>
      </c>
      <c r="C20" s="116"/>
      <c r="D20" s="22">
        <v>43</v>
      </c>
      <c r="E20" s="22"/>
      <c r="F20" s="22"/>
      <c r="G20" s="22"/>
      <c r="H20" s="22"/>
      <c r="I20" s="22"/>
      <c r="J20" s="22"/>
      <c r="K20" s="22"/>
      <c r="L20" s="22"/>
      <c r="M20" s="28"/>
    </row>
    <row r="21" spans="2:13" ht="26.25">
      <c r="B21" s="36">
        <v>101</v>
      </c>
      <c r="C21" s="116"/>
      <c r="D21" s="22">
        <v>18</v>
      </c>
      <c r="E21" s="255"/>
      <c r="F21" s="22"/>
      <c r="G21" s="19"/>
      <c r="H21" s="22"/>
      <c r="I21" s="19"/>
      <c r="J21" s="22"/>
      <c r="K21" s="19"/>
      <c r="L21" s="22"/>
      <c r="M21" s="28"/>
    </row>
    <row r="22" spans="2:13" ht="26.25">
      <c r="B22" s="36">
        <v>200</v>
      </c>
      <c r="C22" s="116"/>
      <c r="D22" s="22">
        <v>29</v>
      </c>
      <c r="E22" s="19"/>
      <c r="F22" s="22"/>
      <c r="G22" s="19"/>
      <c r="H22" s="22"/>
      <c r="I22" s="19"/>
      <c r="J22" s="22"/>
      <c r="K22" s="19"/>
      <c r="L22" s="22"/>
      <c r="M22" s="28"/>
    </row>
    <row r="23" spans="2:13" ht="26.25">
      <c r="B23" s="36">
        <v>201</v>
      </c>
      <c r="C23" s="116"/>
      <c r="D23" s="22">
        <v>0</v>
      </c>
      <c r="E23" s="19"/>
      <c r="F23" s="22"/>
      <c r="G23" s="19"/>
      <c r="H23" s="22"/>
      <c r="I23" s="19"/>
      <c r="J23" s="22"/>
      <c r="K23" s="19"/>
      <c r="L23" s="22"/>
      <c r="M23" s="28"/>
    </row>
    <row r="24" spans="2:13" ht="26.25">
      <c r="B24" s="36">
        <v>308</v>
      </c>
      <c r="C24" s="116"/>
      <c r="D24" s="22">
        <v>9</v>
      </c>
      <c r="E24" s="19"/>
      <c r="F24" s="22"/>
      <c r="G24" s="19"/>
      <c r="H24" s="22"/>
      <c r="I24" s="19"/>
      <c r="J24" s="22"/>
      <c r="K24" s="19"/>
      <c r="L24" s="22"/>
      <c r="M24" s="28"/>
    </row>
    <row r="25" spans="2:13" ht="26.25">
      <c r="B25" s="38" t="s">
        <v>24</v>
      </c>
      <c r="C25" s="117"/>
      <c r="D25" s="22">
        <v>0</v>
      </c>
      <c r="E25" s="19"/>
      <c r="F25" s="22" t="str">
        <f>IF(F8=0," ","0")</f>
        <v xml:space="preserve"> </v>
      </c>
      <c r="G25" s="19"/>
      <c r="H25" s="22" t="str">
        <f>IF(H8=0," ","0")</f>
        <v xml:space="preserve"> </v>
      </c>
      <c r="I25" s="19"/>
      <c r="J25" s="22" t="str">
        <f>IF(J8=0," ","0")</f>
        <v xml:space="preserve"> </v>
      </c>
      <c r="K25" s="19"/>
      <c r="L25" s="22" t="str">
        <f>IF(L8=0," ","0")</f>
        <v xml:space="preserve"> </v>
      </c>
      <c r="M25" s="28"/>
    </row>
    <row r="26" spans="2:13" ht="27" thickBot="1">
      <c r="B26" s="39" t="s">
        <v>25</v>
      </c>
      <c r="C26" s="118"/>
      <c r="D26" s="22">
        <v>0</v>
      </c>
      <c r="E26" s="19"/>
      <c r="F26" s="22" t="str">
        <f>IF(F8=0," ","0")</f>
        <v xml:space="preserve"> </v>
      </c>
      <c r="G26" s="19"/>
      <c r="H26" s="22" t="str">
        <f>IF(H8=0," ","0")</f>
        <v xml:space="preserve"> </v>
      </c>
      <c r="I26" s="19"/>
      <c r="J26" s="22" t="str">
        <f>IF(J8=0," ","0")</f>
        <v xml:space="preserve"> </v>
      </c>
      <c r="K26" s="19"/>
      <c r="L26" s="22" t="str">
        <f>IF(L8=0," ","0")</f>
        <v xml:space="preserve"> </v>
      </c>
      <c r="M26" s="28"/>
    </row>
    <row r="27" spans="2:13" ht="24.75" thickTop="1" thickBot="1">
      <c r="B27" s="42" t="s">
        <v>26</v>
      </c>
      <c r="C27" s="119"/>
      <c r="D27" s="43">
        <f>SUM(D20:D26)</f>
        <v>99</v>
      </c>
      <c r="E27" s="256"/>
      <c r="F27" s="43">
        <f>SUM(F20:F26)</f>
        <v>0</v>
      </c>
      <c r="G27" s="256"/>
      <c r="H27" s="43">
        <f>SUM(H20:H26)</f>
        <v>0</v>
      </c>
      <c r="I27" s="256"/>
      <c r="J27" s="43">
        <f>SUM(J20:J26)</f>
        <v>0</v>
      </c>
      <c r="K27" s="274"/>
      <c r="L27" s="100">
        <f>SUM(L20:L26)</f>
        <v>0</v>
      </c>
      <c r="M27" s="28"/>
    </row>
    <row r="28" spans="2:13" ht="24.75" thickTop="1" thickBot="1">
      <c r="B28" s="42" t="s">
        <v>27</v>
      </c>
      <c r="C28" s="119"/>
      <c r="D28" s="43">
        <f>D27</f>
        <v>99</v>
      </c>
      <c r="E28" s="256"/>
      <c r="F28" s="43">
        <f>D28+F27</f>
        <v>99</v>
      </c>
      <c r="G28" s="256"/>
      <c r="H28" s="43">
        <f>F28+H27</f>
        <v>99</v>
      </c>
      <c r="I28" s="256"/>
      <c r="J28" s="43">
        <f>J27+H28</f>
        <v>99</v>
      </c>
      <c r="K28" s="274"/>
      <c r="L28" s="100">
        <f>L27+J28</f>
        <v>99</v>
      </c>
      <c r="M28" s="130"/>
    </row>
    <row r="29" spans="2:13" ht="24.75" thickTop="1" thickBot="1">
      <c r="B29" s="45" t="s">
        <v>28</v>
      </c>
      <c r="C29" s="120"/>
      <c r="D29" s="46"/>
      <c r="E29" s="257"/>
      <c r="F29" s="46"/>
      <c r="G29" s="256"/>
      <c r="H29" s="46"/>
      <c r="I29" s="257"/>
      <c r="J29" s="46"/>
      <c r="K29" s="275"/>
      <c r="L29" s="101"/>
      <c r="M29" s="28"/>
    </row>
    <row r="30" spans="2:13" ht="24.75" thickTop="1" thickBot="1">
      <c r="B30" s="45" t="s">
        <v>29</v>
      </c>
      <c r="C30" s="120"/>
      <c r="D30" s="46"/>
      <c r="E30" s="257"/>
      <c r="F30" s="46"/>
      <c r="G30" s="257"/>
      <c r="H30" s="46"/>
      <c r="I30" s="257"/>
      <c r="J30" s="46"/>
      <c r="K30" s="275"/>
      <c r="L30" s="101"/>
      <c r="M30" s="131" t="s">
        <v>679</v>
      </c>
    </row>
    <row r="31" spans="2:13" ht="15.75" thickTop="1">
      <c r="B31" s="48"/>
      <c r="L31" s="2" t="s">
        <v>30</v>
      </c>
      <c r="M31" s="28" t="s">
        <v>503</v>
      </c>
    </row>
    <row r="32" spans="2:13">
      <c r="B32" s="48"/>
      <c r="L32" s="49" t="s">
        <v>31</v>
      </c>
      <c r="M32" s="28"/>
    </row>
    <row r="33" spans="2:13">
      <c r="B33" s="50" t="s">
        <v>32</v>
      </c>
      <c r="C33" s="121"/>
      <c r="D33" t="s">
        <v>33</v>
      </c>
      <c r="M33" s="28"/>
    </row>
    <row r="34" spans="2:13" ht="19.5">
      <c r="B34" s="51" t="s">
        <v>34</v>
      </c>
      <c r="C34" s="122"/>
      <c r="D34" s="52" t="s">
        <v>68</v>
      </c>
      <c r="E34" s="258"/>
      <c r="F34" s="52"/>
      <c r="G34" s="258"/>
      <c r="H34" s="52"/>
      <c r="I34" s="258"/>
      <c r="J34" s="52"/>
      <c r="K34" s="258"/>
      <c r="L34" s="52"/>
      <c r="M34" s="28"/>
    </row>
    <row r="35" spans="2:13" ht="19.5">
      <c r="B35" s="51" t="s">
        <v>35</v>
      </c>
      <c r="C35" s="122"/>
      <c r="D35" s="52" t="s">
        <v>656</v>
      </c>
      <c r="E35" s="258"/>
      <c r="F35" s="52"/>
      <c r="G35" s="258"/>
      <c r="H35" s="52"/>
      <c r="I35" s="258"/>
      <c r="J35" s="52"/>
      <c r="K35" s="258"/>
      <c r="L35" s="52"/>
      <c r="M35" s="53"/>
    </row>
    <row r="36" spans="2:13" ht="19.5">
      <c r="B36" s="51" t="s">
        <v>36</v>
      </c>
      <c r="C36" s="122"/>
      <c r="D36" s="52" t="s">
        <v>60</v>
      </c>
      <c r="E36" s="258"/>
      <c r="F36" s="52"/>
      <c r="G36" s="258"/>
      <c r="H36" s="52"/>
      <c r="I36" s="258"/>
      <c r="J36" s="52"/>
      <c r="K36" s="258"/>
      <c r="L36" s="52"/>
      <c r="M36" s="53"/>
    </row>
    <row r="37" spans="2:13" ht="19.5">
      <c r="B37" s="51"/>
      <c r="C37" s="122"/>
      <c r="D37" s="52"/>
      <c r="E37" s="258"/>
      <c r="F37" s="4"/>
      <c r="G37" s="267"/>
      <c r="H37" s="52"/>
      <c r="I37" s="258"/>
      <c r="J37" s="52"/>
      <c r="K37" s="258"/>
      <c r="L37" s="52"/>
      <c r="M37" s="53"/>
    </row>
    <row r="38" spans="2:13" ht="19.5">
      <c r="B38" s="51" t="s">
        <v>37</v>
      </c>
      <c r="C38" s="122"/>
      <c r="D38" s="28" t="s">
        <v>503</v>
      </c>
      <c r="E38" s="258"/>
      <c r="F38" s="52"/>
      <c r="G38" s="258"/>
      <c r="H38" s="52"/>
      <c r="I38" s="258"/>
      <c r="J38" s="52"/>
      <c r="K38" s="258"/>
      <c r="L38" s="52"/>
      <c r="M38" s="53"/>
    </row>
    <row r="39" spans="2:13" ht="19.5">
      <c r="B39" s="51" t="s">
        <v>38</v>
      </c>
      <c r="C39" s="122"/>
      <c r="D39" s="52" t="s">
        <v>61</v>
      </c>
      <c r="E39" s="258"/>
      <c r="F39" s="52"/>
      <c r="G39" s="258"/>
      <c r="H39" s="52"/>
      <c r="I39" s="258"/>
      <c r="J39" s="52"/>
      <c r="K39" s="258"/>
      <c r="L39" s="52"/>
      <c r="M39" s="53"/>
    </row>
    <row r="40" spans="2:13" ht="19.5">
      <c r="B40" s="51" t="s">
        <v>39</v>
      </c>
      <c r="C40" s="122"/>
      <c r="D40" s="52" t="s">
        <v>69</v>
      </c>
      <c r="E40" s="258"/>
      <c r="F40" s="52"/>
      <c r="G40" s="258"/>
      <c r="H40" s="52"/>
      <c r="I40" s="258"/>
      <c r="J40" s="52"/>
      <c r="K40" s="258"/>
      <c r="L40" s="52"/>
      <c r="M40" s="53"/>
    </row>
    <row r="41" spans="2:13">
      <c r="B41" s="54" t="s">
        <v>40</v>
      </c>
      <c r="C41" s="123"/>
      <c r="D41" s="34"/>
      <c r="E41" s="259"/>
      <c r="H41" s="34"/>
      <c r="I41" s="259"/>
      <c r="J41" s="34"/>
      <c r="K41" s="259"/>
      <c r="L41" s="34"/>
      <c r="M41" s="53"/>
    </row>
    <row r="42" spans="2:13">
      <c r="B42" s="48"/>
      <c r="D42" s="34"/>
      <c r="E42" s="259"/>
      <c r="F42" s="34"/>
      <c r="G42" s="259"/>
      <c r="H42" s="34"/>
      <c r="I42" s="259"/>
      <c r="J42" s="34"/>
      <c r="K42" s="259"/>
      <c r="L42" s="34"/>
      <c r="M42" s="53"/>
    </row>
    <row r="43" spans="2:13">
      <c r="B43" s="50" t="s">
        <v>41</v>
      </c>
      <c r="C43" s="121"/>
      <c r="D43" s="55"/>
      <c r="E43" s="260"/>
      <c r="F43" s="34"/>
      <c r="G43" s="259"/>
      <c r="H43" s="34"/>
      <c r="I43" s="259"/>
      <c r="J43" s="55" t="s">
        <v>42</v>
      </c>
      <c r="K43" s="260"/>
      <c r="L43" s="34"/>
      <c r="M43" s="53"/>
    </row>
    <row r="44" spans="2:13" ht="15.75">
      <c r="B44" s="56" t="s">
        <v>43</v>
      </c>
      <c r="C44" s="124"/>
      <c r="D44" s="55"/>
      <c r="E44" s="260"/>
      <c r="F44" s="34" t="s">
        <v>15</v>
      </c>
      <c r="G44" s="259"/>
      <c r="H44" s="34" t="s">
        <v>44</v>
      </c>
      <c r="I44" s="259"/>
      <c r="J44" s="34">
        <f>M29*8</f>
        <v>0</v>
      </c>
      <c r="K44" s="259"/>
      <c r="L44" s="57" t="s">
        <v>45</v>
      </c>
      <c r="M44" s="53"/>
    </row>
    <row r="45" spans="2:13" ht="15.75">
      <c r="B45" s="56" t="s">
        <v>46</v>
      </c>
      <c r="C45" s="124"/>
      <c r="D45" s="55" t="s">
        <v>47</v>
      </c>
      <c r="E45" s="260"/>
      <c r="F45" s="34"/>
      <c r="G45" s="259"/>
      <c r="H45" s="34" t="s">
        <v>44</v>
      </c>
      <c r="I45" s="259"/>
      <c r="J45" s="34">
        <f>F46*8</f>
        <v>0</v>
      </c>
      <c r="K45" s="259"/>
      <c r="L45" s="57" t="s">
        <v>48</v>
      </c>
      <c r="M45" s="53"/>
    </row>
    <row r="46" spans="2:13">
      <c r="B46" s="48" t="s">
        <v>49</v>
      </c>
      <c r="D46" s="34"/>
      <c r="E46" s="259"/>
      <c r="F46" s="58"/>
      <c r="G46" s="268"/>
      <c r="H46" s="34"/>
      <c r="I46" s="259"/>
      <c r="J46" s="34"/>
      <c r="K46" s="259"/>
      <c r="L46" s="34"/>
      <c r="M46" s="53"/>
    </row>
    <row r="47" spans="2:13">
      <c r="B47" s="48"/>
      <c r="D47" s="55"/>
      <c r="E47" s="260"/>
      <c r="F47" s="34"/>
      <c r="G47" s="259"/>
      <c r="H47" s="34"/>
      <c r="I47" s="259"/>
      <c r="J47" s="34"/>
      <c r="K47" s="259"/>
      <c r="L47" s="34"/>
      <c r="M47" s="53"/>
    </row>
    <row r="48" spans="2:13" ht="19.5" thickBot="1">
      <c r="B48" s="59" t="s">
        <v>50</v>
      </c>
      <c r="C48" s="125"/>
      <c r="D48" s="60"/>
      <c r="E48" s="261"/>
      <c r="F48" s="34"/>
      <c r="G48" s="259"/>
      <c r="H48" s="60"/>
      <c r="I48" s="261"/>
      <c r="J48" s="60"/>
      <c r="K48" s="261"/>
      <c r="L48" s="60"/>
      <c r="M48" s="53"/>
    </row>
    <row r="49" spans="2:13" ht="16.5" thickBot="1">
      <c r="B49" s="61" t="s">
        <v>51</v>
      </c>
      <c r="C49" s="124"/>
      <c r="D49" s="62" t="s">
        <v>882</v>
      </c>
      <c r="E49" s="262"/>
      <c r="F49" s="62"/>
      <c r="G49" s="262"/>
      <c r="H49" s="62"/>
      <c r="I49" s="262"/>
      <c r="J49" s="62"/>
      <c r="K49" s="262"/>
      <c r="L49" s="62"/>
      <c r="M49" s="53"/>
    </row>
    <row r="50" spans="2:13" ht="16.5" thickBot="1">
      <c r="B50" s="61" t="s">
        <v>52</v>
      </c>
      <c r="C50" s="124"/>
      <c r="D50" s="64">
        <v>73</v>
      </c>
      <c r="E50" s="263"/>
      <c r="F50" s="64"/>
      <c r="G50" s="263"/>
      <c r="H50" s="64"/>
      <c r="I50" s="263"/>
      <c r="J50" s="64"/>
      <c r="K50" s="263"/>
      <c r="L50" s="62"/>
      <c r="M50" s="53"/>
    </row>
    <row r="51" spans="2:13">
      <c r="B51" s="65" t="s">
        <v>53</v>
      </c>
      <c r="C51" s="126"/>
      <c r="D51" s="34"/>
      <c r="E51" s="259"/>
      <c r="J51" s="34"/>
      <c r="K51" s="259"/>
      <c r="L51" s="34"/>
      <c r="M51" s="53"/>
    </row>
    <row r="52" spans="2:13" ht="15.75">
      <c r="B52" s="66" t="s">
        <v>54</v>
      </c>
      <c r="C52" s="127"/>
      <c r="D52" s="34"/>
      <c r="E52" s="259"/>
      <c r="F52" s="34"/>
      <c r="G52" s="259"/>
      <c r="H52" s="34"/>
      <c r="I52" s="259"/>
      <c r="J52" s="34"/>
      <c r="K52" s="259"/>
      <c r="L52" s="34"/>
      <c r="M52" s="53"/>
    </row>
    <row r="53" spans="2:13" ht="15.75">
      <c r="B53" s="66"/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15.75">
      <c r="B54" s="66"/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>
      <c r="B55" s="48"/>
      <c r="D55" s="34"/>
      <c r="E55" s="259"/>
      <c r="F55" s="34"/>
      <c r="G55" s="259"/>
      <c r="H55" s="34"/>
      <c r="I55" s="259"/>
      <c r="J55" s="34"/>
      <c r="K55" s="259"/>
      <c r="L55" s="34"/>
      <c r="M55" s="53"/>
    </row>
    <row r="56" spans="2:13" ht="15.75" thickBot="1">
      <c r="B56" s="67"/>
      <c r="C56" s="68"/>
      <c r="D56" s="68"/>
      <c r="E56" s="264"/>
      <c r="F56" s="68"/>
      <c r="G56" s="264"/>
      <c r="H56" s="68"/>
      <c r="I56" s="264"/>
      <c r="J56" s="68"/>
      <c r="K56" s="264"/>
      <c r="L56" s="68"/>
      <c r="M56" s="98"/>
    </row>
    <row r="57" spans="2:13" ht="15.75" thickTop="1"/>
  </sheetData>
  <mergeCells count="2">
    <mergeCell ref="B1:M1"/>
    <mergeCell ref="H2:J2"/>
  </mergeCells>
  <dataValidations xWindow="1485" yWindow="385" count="8">
    <dataValidation type="list" errorStyle="warning" operator="equal" allowBlank="1" showErrorMessage="1" sqref="D8:L8" xr:uid="{00000000-0002-0000-2600-000000000000}">
      <formula1>"17,,399,671,1686,1640"</formula1>
    </dataValidation>
    <dataValidation type="list" errorStyle="information" operator="equal" allowBlank="1" showErrorMessage="1" sqref="D35:L35" xr:uid="{00000000-0002-0000-2600-000001000000}">
      <formula1>"Harold Boettcher,Gene Ezzell,Rob Grau,Roger Koss,Gray Lackey,Michael S MacLean,Joe Mills,John F Morck,Ray Albers"</formula1>
    </dataValidation>
    <dataValidation type="list" errorStyle="information" operator="equal" allowBlank="1" showErrorMessage="1" sqref="D36:L36" xr:uid="{00000000-0002-0000-2600-000002000000}">
      <formula1>"Donald Marshall,Charles Stirewalt,Chris Tilley,John Tredway,Victor Varney"</formula1>
    </dataValidation>
    <dataValidation errorStyle="information" allowBlank="1" showInputMessage="1" showErrorMessage="1" sqref="D41:E41" xr:uid="{00000000-0002-0000-2600-000003000000}"/>
    <dataValidation type="list" errorStyle="information" operator="equal" allowBlank="1" showErrorMessage="1" sqref="D40:L40" xr:uid="{00000000-0002-0000-2600-000004000000}">
      <formula1>"Dennis Winchell, Art Kotz, Harold BoettcherArt Kotz, Rob Grau,Joe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39:L39" xr:uid="{00000000-0002-0000-2600-000005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E38:L38" xr:uid="{00000000-0002-0000-2600-000006000000}">
      <formula1>"Chris R Boli,Jay Horn, Nathan DeWitt"</formula1>
    </dataValidation>
    <dataValidation type="list" errorStyle="information" operator="equal" allowBlank="1" showErrorMessage="1" sqref="D34:L34" xr:uid="{00000000-0002-0000-2600-000007000000}">
      <formula1>"Ted Dunn,Richard Gray,Billy Rueckert, Victor Varney"</formula1>
    </dataValidation>
  </dataValidations>
  <pageMargins left="0.7" right="0.7" top="0.75" bottom="0.75" header="0.3" footer="0.3"/>
  <pageSetup scale="58" fitToWidth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xWindow="1485" yWindow="385" count="1">
        <x14:dataValidation type="list" allowBlank="1" showInputMessage="1" showErrorMessage="1" promptTitle="Check Names" prompt="_x000a__x000a_" xr:uid="{21F93FA2-6B60-4165-82A1-D518880FA534}">
          <x14:formula1>
            <xm:f>DATA_Lists!$X$4:$X$219</xm:f>
          </x14:formula1>
          <xm:sqref>M31 D38</xm:sqref>
        </x14:dataValidation>
      </x14:dataValidations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32">
    <pageSetUpPr fitToPage="1"/>
  </sheetPr>
  <dimension ref="A1:Q57"/>
  <sheetViews>
    <sheetView workbookViewId="0"/>
  </sheetViews>
  <sheetFormatPr defaultRowHeight="15"/>
  <cols>
    <col min="1" max="1" width="3.28515625" customWidth="1"/>
    <col min="2" max="2" width="35.28515625" customWidth="1"/>
    <col min="3" max="3" width="2.28515625" customWidth="1"/>
    <col min="4" max="4" width="20.7109375" customWidth="1"/>
    <col min="5" max="5" width="2.140625" style="14" customWidth="1"/>
    <col min="6" max="6" width="16.7109375" customWidth="1"/>
    <col min="7" max="7" width="2.140625" style="14" customWidth="1"/>
    <col min="8" max="8" width="16.42578125" customWidth="1"/>
    <col min="9" max="9" width="1.7109375" style="14" customWidth="1"/>
    <col min="10" max="10" width="17.7109375" customWidth="1"/>
    <col min="11" max="11" width="2.140625" style="14" customWidth="1"/>
    <col min="12" max="12" width="17.42578125" customWidth="1"/>
    <col min="13" max="13" width="18" customWidth="1"/>
    <col min="14" max="14" width="33.85546875" customWidth="1"/>
    <col min="15" max="15" width="23.28515625" customWidth="1"/>
    <col min="16" max="1030" width="11.7109375" customWidth="1"/>
  </cols>
  <sheetData>
    <row r="1" spans="1:17" ht="21.6" customHeight="1" thickTop="1">
      <c r="B1" s="499" t="s">
        <v>3</v>
      </c>
      <c r="C1" s="499"/>
      <c r="D1" s="499"/>
      <c r="E1" s="499"/>
      <c r="F1" s="499"/>
      <c r="G1" s="499"/>
      <c r="H1" s="499"/>
      <c r="I1" s="499"/>
      <c r="J1" s="499"/>
      <c r="K1" s="499"/>
      <c r="L1" s="499"/>
      <c r="M1" s="499"/>
    </row>
    <row r="2" spans="1:17" ht="21.6" customHeight="1">
      <c r="B2" s="5" t="s">
        <v>4</v>
      </c>
      <c r="C2" s="110"/>
      <c r="D2" s="239"/>
      <c r="E2" s="250"/>
      <c r="F2" s="6" t="s">
        <v>5</v>
      </c>
      <c r="G2" s="265"/>
      <c r="H2" s="500">
        <v>45058</v>
      </c>
      <c r="I2" s="500"/>
      <c r="J2" s="500"/>
      <c r="K2" s="271"/>
      <c r="L2" s="99" t="s">
        <v>7</v>
      </c>
      <c r="M2" s="8" t="s">
        <v>6</v>
      </c>
    </row>
    <row r="3" spans="1:17" ht="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105"/>
    </row>
    <row r="4" spans="1:17" ht="21.6" customHeight="1">
      <c r="B4" s="5"/>
      <c r="C4" s="110"/>
      <c r="D4" s="9"/>
      <c r="E4" s="251"/>
      <c r="F4" s="102"/>
      <c r="G4" s="266"/>
      <c r="H4" s="35">
        <f>IF(H2=0," ",VLOOKUP(H2,'2023_Trains'!C9:N62,11,))</f>
        <v>2026</v>
      </c>
      <c r="I4" s="270"/>
      <c r="J4" s="246"/>
      <c r="K4" s="273"/>
      <c r="L4" s="35"/>
      <c r="M4" s="108"/>
    </row>
    <row r="5" spans="1:17" ht="21.6" customHeight="1">
      <c r="B5" s="10" t="s">
        <v>8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21.6" customHeight="1">
      <c r="A6" s="14"/>
      <c r="B6" s="15" t="s">
        <v>9</v>
      </c>
      <c r="C6" s="112"/>
      <c r="D6" s="16" t="str">
        <f>IF($H$2=0," ",IF(VLOOKUP($H$2,'2023_Trains'!$C$7:$N$63,4)=0," ",VLOOKUP($H$2,'2023_Trains'!$C$7:$N$63,4,FALSE)))</f>
        <v>10:30 am</v>
      </c>
      <c r="E6" s="253"/>
      <c r="F6" s="16" t="str">
        <f>IF($H$2=0," ",IF(VLOOKUP($H$2,'2023_Trains'!$C$7:$N$63,5)=0," ",VLOOKUP($H$2,'2023_Trains'!$C$7:$N$63,5,FALSE)))</f>
        <v xml:space="preserve"> </v>
      </c>
      <c r="G6" s="253"/>
      <c r="H6" s="16" t="str">
        <f>IF($H$2=0," ",IF(VLOOKUP($H$2,'2023_Trains'!$C$7:$N$63,6)=0," ",VLOOKUP($H$2,'2023_Trains'!$C$7:$N$63,6,FALSE)))</f>
        <v xml:space="preserve"> </v>
      </c>
      <c r="I6" s="253"/>
      <c r="J6" s="16" t="str">
        <f>IF($H$2=0," ",IF(VLOOKUP($H$2,'2023_Trains'!$C$7:$N$63,7)=0," ",VLOOKUP($H$2,'2023_Trains'!$C$7:$N$63,7,FALSE)))</f>
        <v xml:space="preserve"> </v>
      </c>
      <c r="K6" s="253"/>
      <c r="L6" s="16" t="str">
        <f>IF($H$2=0," ",IF(VLOOKUP($H$2,'2023_Trains'!$C$7:$N$63,8)=0," ",VLOOKUP($H$2,'2023_Trains'!$C$7:$N$63,8,FALSE)))</f>
        <v xml:space="preserve"> </v>
      </c>
      <c r="M6" s="17"/>
      <c r="N6" s="14"/>
    </row>
    <row r="7" spans="1:17" ht="21.6" customHeight="1">
      <c r="A7" s="14"/>
      <c r="B7" s="18" t="s">
        <v>10</v>
      </c>
      <c r="C7" s="113"/>
      <c r="D7" s="244">
        <f>IF(D6=" "," ",VALUE(D6))</f>
        <v>0.4375</v>
      </c>
      <c r="E7" s="253"/>
      <c r="F7" s="244" t="str">
        <f>IF(F6=" "," ",VALUE(F6))</f>
        <v xml:space="preserve"> </v>
      </c>
      <c r="G7" s="253"/>
      <c r="H7" s="244" t="str">
        <f t="shared" ref="H7:L7" si="0">IF(H6=" "," ",VALUE(H6))</f>
        <v xml:space="preserve"> </v>
      </c>
      <c r="I7" s="253"/>
      <c r="J7" s="244" t="str">
        <f t="shared" si="0"/>
        <v xml:space="preserve"> </v>
      </c>
      <c r="K7" s="253"/>
      <c r="L7" s="244" t="str">
        <f t="shared" si="0"/>
        <v xml:space="preserve"> </v>
      </c>
      <c r="M7" s="97"/>
      <c r="N7" s="14"/>
      <c r="O7" s="282"/>
    </row>
    <row r="8" spans="1:17" ht="21.6" customHeight="1">
      <c r="B8" s="18" t="s">
        <v>11</v>
      </c>
      <c r="C8" s="113"/>
      <c r="D8" s="22">
        <v>399</v>
      </c>
      <c r="E8" s="19"/>
      <c r="F8" s="22"/>
      <c r="G8" s="19"/>
      <c r="H8" s="22"/>
      <c r="I8" s="19"/>
      <c r="J8" s="22"/>
      <c r="K8" s="19"/>
      <c r="L8" s="22"/>
      <c r="M8" s="20"/>
    </row>
    <row r="9" spans="1:17" ht="21.6" customHeight="1">
      <c r="B9" s="23"/>
      <c r="C9" s="114"/>
      <c r="D9" s="99" t="s">
        <v>7</v>
      </c>
      <c r="M9" s="20"/>
    </row>
    <row r="10" spans="1:17" ht="30" customHeight="1">
      <c r="B10" s="25" t="s">
        <v>12</v>
      </c>
      <c r="C10" s="132" t="s">
        <v>874</v>
      </c>
      <c r="D10" s="128"/>
      <c r="E10" s="132"/>
      <c r="F10" s="128" t="str">
        <f t="shared" ref="D10:F12" si="1">IF(E10=0," ",TIMEVALUE(LEFT(E10,2)&amp;":"&amp;MID(E10,3,2)&amp;":"&amp;RIGHT(E10,2)))</f>
        <v xml:space="preserve"> </v>
      </c>
      <c r="G10" s="132"/>
      <c r="H10" s="128" t="str">
        <f t="shared" ref="H10" si="2">IF(G10=0," ",TIMEVALUE(LEFT(G10,2)&amp;":"&amp;MID(G10,3,2)&amp;":"&amp;RIGHT(G10,2)))</f>
        <v xml:space="preserve"> </v>
      </c>
      <c r="I10" s="132"/>
      <c r="J10" s="128" t="str">
        <f t="shared" ref="J10" si="3">IF(I10=0," ",TIMEVALUE(LEFT(I10,2)&amp;":"&amp;MID(I10,3,2)&amp;":"&amp;RIGHT(I10,2)))</f>
        <v xml:space="preserve"> </v>
      </c>
      <c r="K10" s="132"/>
      <c r="L10" s="128" t="str">
        <f t="shared" ref="L10" si="4">IF(K10=0," ",TIMEVALUE(LEFT(K10,2)&amp;":"&amp;MID(K10,3,2)&amp;":"&amp;RIGHT(K10,2)))</f>
        <v xml:space="preserve"> </v>
      </c>
      <c r="M10" s="129"/>
    </row>
    <row r="11" spans="1:17" ht="21.6" customHeight="1">
      <c r="B11" s="27" t="s">
        <v>13</v>
      </c>
      <c r="C11" s="248"/>
      <c r="D11" s="134" t="str">
        <f>IF(C12=0," ",$L$2)</f>
        <v>R</v>
      </c>
      <c r="E11" s="248"/>
      <c r="F11" s="134" t="str">
        <f t="shared" ref="F11" si="5">IF(E12=0," ",$L$2)</f>
        <v xml:space="preserve"> </v>
      </c>
      <c r="G11" s="248"/>
      <c r="H11" s="134" t="str">
        <f t="shared" ref="H11" si="6">IF(G12=0," ",$L$2)</f>
        <v xml:space="preserve"> </v>
      </c>
      <c r="I11" s="248"/>
      <c r="J11" s="134" t="str">
        <f t="shared" ref="J11" si="7">IF(I12=0," ",$L$2)</f>
        <v xml:space="preserve"> </v>
      </c>
      <c r="K11" s="248"/>
      <c r="L11" s="134" t="str">
        <f t="shared" ref="L11" si="8">IF(K12=0," ",$L$2)</f>
        <v xml:space="preserve"> </v>
      </c>
      <c r="M11" s="129"/>
      <c r="O11" s="245"/>
    </row>
    <row r="12" spans="1:17" ht="30" customHeight="1">
      <c r="B12" s="25" t="s">
        <v>14</v>
      </c>
      <c r="C12" s="132" t="s">
        <v>712</v>
      </c>
      <c r="D12" s="128">
        <f t="shared" si="1"/>
        <v>0.44843749999999999</v>
      </c>
      <c r="E12" s="132"/>
      <c r="F12" s="128" t="str">
        <f t="shared" ref="F12" si="9">IF(E12=0," ",TIMEVALUE(LEFT(E12,2)&amp;":"&amp;MID(E12,3,2)&amp;":"&amp;RIGHT(E12,2)))</f>
        <v xml:space="preserve"> </v>
      </c>
      <c r="G12" s="132"/>
      <c r="H12" s="128" t="str">
        <f t="shared" ref="H12" si="10">IF(G12=0," ",TIMEVALUE(LEFT(G12,2)&amp;":"&amp;MID(G12,3,2)&amp;":"&amp;RIGHT(G12,2)))</f>
        <v xml:space="preserve"> </v>
      </c>
      <c r="I12" s="132"/>
      <c r="J12" s="128" t="str">
        <f t="shared" ref="J12" si="11">IF(I12=0," ",TIMEVALUE(LEFT(I12,2)&amp;":"&amp;MID(I12,3,2)&amp;":"&amp;RIGHT(I12,2)))</f>
        <v xml:space="preserve"> </v>
      </c>
      <c r="K12" s="132"/>
      <c r="L12" s="128" t="str">
        <f t="shared" ref="L12" si="12">IF(K12=0," ",TIMEVALUE(LEFT(K12,2)&amp;":"&amp;MID(K12,3,2)&amp;":"&amp;RIGHT(K12,2)))</f>
        <v xml:space="preserve"> </v>
      </c>
      <c r="M12" s="129"/>
      <c r="O12" s="301"/>
    </row>
    <row r="13" spans="1:17" ht="30" customHeight="1">
      <c r="B13" s="25" t="s">
        <v>16</v>
      </c>
      <c r="C13" s="132" t="s">
        <v>838</v>
      </c>
      <c r="D13" s="128">
        <f>IF(C13=0," ",TIMEVALUE(LEFT(C13,2)&amp;":"&amp;MID(C13,3,2)&amp;":"&amp;RIGHT(C13,2)))</f>
        <v>0.45408564814814811</v>
      </c>
      <c r="E13" s="133"/>
      <c r="F13" s="128" t="str">
        <f>IF(E13=0," ",TIMEVALUE(LEFT(E13,2)&amp;":"&amp;MID(E13,3,2)&amp;":"&amp;RIGHT(E13,2)))</f>
        <v xml:space="preserve"> </v>
      </c>
      <c r="G13" s="133"/>
      <c r="H13" s="128" t="str">
        <f>IF(G13=0," ",TIMEVALUE(LEFT(G13,2)&amp;":"&amp;MID(G13,3,2)&amp;":"&amp;RIGHT(G13,2)))</f>
        <v xml:space="preserve"> </v>
      </c>
      <c r="I13" s="133"/>
      <c r="J13" s="128" t="str">
        <f>IF(I13=0," ",TIMEVALUE(LEFT(I13,2)&amp;":"&amp;MID(I13,3,2)&amp;":"&amp;RIGHT(I13,2)))</f>
        <v xml:space="preserve"> </v>
      </c>
      <c r="K13" s="133"/>
      <c r="L13" s="128" t="str">
        <f>IF(K13=0," ",TIMEVALUE(LEFT(K13,2)&amp;":"&amp;MID(K13,3,2)&amp;":"&amp;RIGHT(K13,2)))</f>
        <v xml:space="preserve"> </v>
      </c>
      <c r="M13" s="129" t="s">
        <v>15</v>
      </c>
    </row>
    <row r="14" spans="1:17" ht="30" customHeight="1">
      <c r="B14" s="25" t="s">
        <v>17</v>
      </c>
      <c r="C14" s="132" t="s">
        <v>781</v>
      </c>
      <c r="D14" s="128">
        <f t="shared" ref="D14:D19" si="13">IF(C14=0," ",TIMEVALUE(LEFT(C14,2)&amp;":"&amp;MID(C14,3,2)&amp;":"&amp;RIGHT(C14,2)))</f>
        <v>0.46680555555555553</v>
      </c>
      <c r="E14" s="132"/>
      <c r="F14" s="128" t="str">
        <f t="shared" ref="F14:F19" si="14">IF(E14=0," ",TIMEVALUE(LEFT(E14,2)&amp;":"&amp;MID(E14,3,2)&amp;":"&amp;RIGHT(E14,2)))</f>
        <v xml:space="preserve"> </v>
      </c>
      <c r="G14" s="132"/>
      <c r="H14" s="128" t="str">
        <f t="shared" ref="H14:H17" si="15">IF(G14=0," ",TIMEVALUE(LEFT(G14,2)&amp;":"&amp;MID(G14,3,2)&amp;":"&amp;RIGHT(G14,2)))</f>
        <v xml:space="preserve"> </v>
      </c>
      <c r="I14" s="132"/>
      <c r="J14" s="128" t="str">
        <f t="shared" ref="J14:J17" si="16">IF(I14=0," ",TIMEVALUE(LEFT(I14,2)&amp;":"&amp;MID(I14,3,2)&amp;":"&amp;RIGHT(I14,2)))</f>
        <v xml:space="preserve"> </v>
      </c>
      <c r="K14" s="132"/>
      <c r="L14" s="128" t="str">
        <f t="shared" ref="L14:L19" si="17">IF(K14=0," ",TIMEVALUE(LEFT(K14,2)&amp;":"&amp;MID(K14,3,2)&amp;":"&amp;RIGHT(K14,2)))</f>
        <v xml:space="preserve"> </v>
      </c>
      <c r="M14" s="129"/>
      <c r="Q14" s="247"/>
    </row>
    <row r="15" spans="1:17" ht="30" customHeight="1">
      <c r="B15" s="25" t="s">
        <v>18</v>
      </c>
      <c r="C15" s="132" t="s">
        <v>875</v>
      </c>
      <c r="D15" s="128">
        <f t="shared" si="13"/>
        <v>0.47174768518518517</v>
      </c>
      <c r="E15" s="132"/>
      <c r="F15" s="128" t="str">
        <f t="shared" si="14"/>
        <v xml:space="preserve"> </v>
      </c>
      <c r="G15" s="132"/>
      <c r="H15" s="128" t="str">
        <f t="shared" si="15"/>
        <v xml:space="preserve"> </v>
      </c>
      <c r="I15" s="132"/>
      <c r="J15" s="128" t="str">
        <f t="shared" si="16"/>
        <v xml:space="preserve"> </v>
      </c>
      <c r="K15" s="132"/>
      <c r="L15" s="128" t="str">
        <f t="shared" si="17"/>
        <v xml:space="preserve"> </v>
      </c>
      <c r="M15" s="129"/>
    </row>
    <row r="16" spans="1:17" ht="21.6" customHeight="1">
      <c r="B16" s="27" t="s">
        <v>13</v>
      </c>
      <c r="C16" s="133"/>
      <c r="D16" s="134" t="str">
        <f>IF(C17=0," ",$L$2)</f>
        <v>R</v>
      </c>
      <c r="E16" s="133"/>
      <c r="F16" s="134" t="str">
        <f t="shared" ref="F16" si="18">IF(E17=0," ",$L$2)</f>
        <v xml:space="preserve"> </v>
      </c>
      <c r="G16" s="133"/>
      <c r="H16" s="134" t="str">
        <f t="shared" ref="H16" si="19">IF(G17=0," ",$L$2)</f>
        <v xml:space="preserve"> </v>
      </c>
      <c r="I16" s="133"/>
      <c r="J16" s="134" t="str">
        <f t="shared" ref="J16" si="20">IF(I17=0," ",$L$2)</f>
        <v xml:space="preserve"> </v>
      </c>
      <c r="K16" s="133"/>
      <c r="L16" s="134" t="str">
        <f t="shared" ref="L16" si="21">IF(K17=0," ",$L$2)</f>
        <v xml:space="preserve"> </v>
      </c>
      <c r="M16" s="129"/>
    </row>
    <row r="17" spans="2:13" ht="26.25">
      <c r="B17" s="25" t="s">
        <v>19</v>
      </c>
      <c r="C17" s="132" t="s">
        <v>876</v>
      </c>
      <c r="D17" s="128">
        <f t="shared" si="13"/>
        <v>0.47951388888888885</v>
      </c>
      <c r="E17" s="132"/>
      <c r="F17" s="128" t="str">
        <f t="shared" si="14"/>
        <v xml:space="preserve"> </v>
      </c>
      <c r="G17" s="132"/>
      <c r="H17" s="128" t="str">
        <f t="shared" si="15"/>
        <v xml:space="preserve"> </v>
      </c>
      <c r="I17" s="132"/>
      <c r="J17" s="128" t="str">
        <f t="shared" si="16"/>
        <v xml:space="preserve"> </v>
      </c>
      <c r="K17" s="132"/>
      <c r="L17" s="128" t="str">
        <f t="shared" si="17"/>
        <v xml:space="preserve"> </v>
      </c>
      <c r="M17" s="129"/>
    </row>
    <row r="18" spans="2:13" ht="26.25">
      <c r="B18" s="29" t="s">
        <v>21</v>
      </c>
      <c r="C18" s="115"/>
      <c r="D18" s="99"/>
      <c r="E18" s="248"/>
      <c r="F18" s="99"/>
      <c r="G18" s="248"/>
      <c r="H18" s="99"/>
      <c r="I18" s="248"/>
      <c r="J18" s="99"/>
      <c r="K18" s="248"/>
      <c r="L18" s="35"/>
      <c r="M18" s="28"/>
    </row>
    <row r="19" spans="2:13" ht="26.25">
      <c r="B19" s="33"/>
      <c r="C19" s="34"/>
      <c r="D19" s="276" t="str">
        <f t="shared" si="13"/>
        <v xml:space="preserve"> </v>
      </c>
      <c r="E19" s="277"/>
      <c r="F19" s="276" t="str">
        <f t="shared" si="14"/>
        <v xml:space="preserve"> </v>
      </c>
      <c r="G19" s="277"/>
      <c r="H19" s="276" t="str">
        <f t="shared" ref="H19" si="22">IF(G19=0," ",TIMEVALUE(LEFT(G19,2)&amp;":"&amp;MID(G19,3,2)&amp;":"&amp;RIGHT(G19,2)))</f>
        <v xml:space="preserve"> </v>
      </c>
      <c r="I19" s="277"/>
      <c r="J19" s="276" t="str">
        <f t="shared" ref="J19" si="23">IF(I19=0," ",TIMEVALUE(LEFT(I19,2)&amp;":"&amp;MID(I19,3,2)&amp;":"&amp;RIGHT(I19,2)))</f>
        <v xml:space="preserve"> </v>
      </c>
      <c r="K19" s="277"/>
      <c r="L19" s="276" t="str">
        <f t="shared" si="17"/>
        <v xml:space="preserve"> </v>
      </c>
      <c r="M19" s="28"/>
    </row>
    <row r="20" spans="2:13" ht="26.25">
      <c r="B20" s="36">
        <v>100</v>
      </c>
      <c r="C20" s="116"/>
      <c r="D20" s="22">
        <v>17</v>
      </c>
      <c r="E20" s="22"/>
      <c r="F20" s="22"/>
      <c r="G20" s="22"/>
      <c r="H20" s="22"/>
      <c r="I20" s="22"/>
      <c r="J20" s="22"/>
      <c r="K20" s="22"/>
      <c r="L20" s="22"/>
      <c r="M20" s="28"/>
    </row>
    <row r="21" spans="2:13" ht="26.25">
      <c r="B21" s="36">
        <v>101</v>
      </c>
      <c r="C21" s="116"/>
      <c r="D21" s="22">
        <v>11</v>
      </c>
      <c r="E21" s="255"/>
      <c r="F21" s="22"/>
      <c r="G21" s="19"/>
      <c r="H21" s="22"/>
      <c r="I21" s="19"/>
      <c r="J21" s="22"/>
      <c r="K21" s="19"/>
      <c r="L21" s="22"/>
      <c r="M21" s="28"/>
    </row>
    <row r="22" spans="2:13" ht="26.25">
      <c r="B22" s="36">
        <v>200</v>
      </c>
      <c r="C22" s="116"/>
      <c r="D22" s="22">
        <v>22</v>
      </c>
      <c r="E22" s="19"/>
      <c r="F22" s="22"/>
      <c r="G22" s="19"/>
      <c r="H22" s="22"/>
      <c r="I22" s="19"/>
      <c r="J22" s="22"/>
      <c r="K22" s="19"/>
      <c r="L22" s="22"/>
      <c r="M22" s="28"/>
    </row>
    <row r="23" spans="2:13" ht="26.25">
      <c r="B23" s="36">
        <v>201</v>
      </c>
      <c r="C23" s="116"/>
      <c r="D23" s="22">
        <v>13</v>
      </c>
      <c r="E23" s="19"/>
      <c r="F23" s="22"/>
      <c r="G23" s="19"/>
      <c r="H23" s="22"/>
      <c r="I23" s="19"/>
      <c r="J23" s="22"/>
      <c r="K23" s="19"/>
      <c r="L23" s="22"/>
      <c r="M23" s="28"/>
    </row>
    <row r="24" spans="2:13" ht="26.25">
      <c r="B24" s="36">
        <v>308</v>
      </c>
      <c r="C24" s="116"/>
      <c r="D24" s="22">
        <v>0</v>
      </c>
      <c r="E24" s="19"/>
      <c r="F24" s="22"/>
      <c r="G24" s="19"/>
      <c r="H24" s="22"/>
      <c r="I24" s="19"/>
      <c r="J24" s="22"/>
      <c r="K24" s="19"/>
      <c r="L24" s="22"/>
      <c r="M24" s="28"/>
    </row>
    <row r="25" spans="2:13" ht="26.25">
      <c r="B25" s="38" t="s">
        <v>24</v>
      </c>
      <c r="C25" s="117"/>
      <c r="D25" s="22">
        <v>0</v>
      </c>
      <c r="E25" s="19"/>
      <c r="F25" s="22" t="str">
        <f>IF(F8=0," ","0")</f>
        <v xml:space="preserve"> </v>
      </c>
      <c r="G25" s="19"/>
      <c r="H25" s="22" t="str">
        <f>IF(H8=0," ","0")</f>
        <v xml:space="preserve"> </v>
      </c>
      <c r="I25" s="19"/>
      <c r="J25" s="22" t="str">
        <f>IF(J8=0," ","0")</f>
        <v xml:space="preserve"> </v>
      </c>
      <c r="K25" s="19"/>
      <c r="L25" s="22" t="str">
        <f>IF(L8=0," ","0")</f>
        <v xml:space="preserve"> </v>
      </c>
      <c r="M25" s="28"/>
    </row>
    <row r="26" spans="2:13" ht="27" thickBot="1">
      <c r="B26" s="39" t="s">
        <v>25</v>
      </c>
      <c r="C26" s="118"/>
      <c r="D26" s="22">
        <v>0</v>
      </c>
      <c r="E26" s="19"/>
      <c r="F26" s="22" t="str">
        <f>IF(F8=0," ","0")</f>
        <v xml:space="preserve"> </v>
      </c>
      <c r="G26" s="19"/>
      <c r="H26" s="22" t="str">
        <f>IF(H8=0," ","0")</f>
        <v xml:space="preserve"> </v>
      </c>
      <c r="I26" s="19"/>
      <c r="J26" s="22" t="str">
        <f>IF(J8=0," ","0")</f>
        <v xml:space="preserve"> </v>
      </c>
      <c r="K26" s="19"/>
      <c r="L26" s="22" t="str">
        <f>IF(L8=0," ","0")</f>
        <v xml:space="preserve"> </v>
      </c>
      <c r="M26" s="28"/>
    </row>
    <row r="27" spans="2:13" ht="24.75" thickTop="1" thickBot="1">
      <c r="B27" s="42" t="s">
        <v>26</v>
      </c>
      <c r="C27" s="119"/>
      <c r="D27" s="43">
        <f>SUM(D20:D26)</f>
        <v>63</v>
      </c>
      <c r="E27" s="256"/>
      <c r="F27" s="43">
        <f>SUM(F20:F26)</f>
        <v>0</v>
      </c>
      <c r="G27" s="256"/>
      <c r="H27" s="43">
        <f>SUM(H20:H26)</f>
        <v>0</v>
      </c>
      <c r="I27" s="256"/>
      <c r="J27" s="43">
        <f>SUM(J20:J26)</f>
        <v>0</v>
      </c>
      <c r="K27" s="274"/>
      <c r="L27" s="100">
        <f>SUM(L20:L26)</f>
        <v>0</v>
      </c>
      <c r="M27" s="28"/>
    </row>
    <row r="28" spans="2:13" ht="24.75" thickTop="1" thickBot="1">
      <c r="B28" s="42" t="s">
        <v>27</v>
      </c>
      <c r="C28" s="119"/>
      <c r="D28" s="43">
        <f>D27</f>
        <v>63</v>
      </c>
      <c r="E28" s="256"/>
      <c r="F28" s="43">
        <f>D28+F27</f>
        <v>63</v>
      </c>
      <c r="G28" s="256"/>
      <c r="H28" s="43">
        <f>F28+H27</f>
        <v>63</v>
      </c>
      <c r="I28" s="256"/>
      <c r="J28" s="43">
        <f>J27+H28</f>
        <v>63</v>
      </c>
      <c r="K28" s="274"/>
      <c r="L28" s="100">
        <f>L27+J28</f>
        <v>63</v>
      </c>
      <c r="M28" s="130"/>
    </row>
    <row r="29" spans="2:13" ht="24.75" thickTop="1" thickBot="1">
      <c r="B29" s="45" t="s">
        <v>28</v>
      </c>
      <c r="C29" s="120"/>
      <c r="D29" s="46"/>
      <c r="E29" s="257"/>
      <c r="F29" s="46"/>
      <c r="G29" s="256"/>
      <c r="H29" s="46"/>
      <c r="I29" s="257"/>
      <c r="J29" s="46"/>
      <c r="K29" s="275"/>
      <c r="L29" s="101"/>
      <c r="M29" s="28"/>
    </row>
    <row r="30" spans="2:13" ht="24.75" thickTop="1" thickBot="1">
      <c r="B30" s="45" t="s">
        <v>29</v>
      </c>
      <c r="C30" s="120"/>
      <c r="D30" s="46"/>
      <c r="E30" s="257"/>
      <c r="F30" s="46"/>
      <c r="G30" s="257"/>
      <c r="H30" s="46"/>
      <c r="I30" s="257"/>
      <c r="J30" s="46"/>
      <c r="K30" s="275"/>
      <c r="L30" s="101"/>
      <c r="M30" s="131" t="s">
        <v>679</v>
      </c>
    </row>
    <row r="31" spans="2:13" ht="15.75" thickTop="1">
      <c r="B31" s="48"/>
      <c r="L31" s="2" t="s">
        <v>30</v>
      </c>
      <c r="M31" s="28" t="s">
        <v>531</v>
      </c>
    </row>
    <row r="32" spans="2:13">
      <c r="B32" s="48"/>
      <c r="L32" s="49" t="s">
        <v>31</v>
      </c>
      <c r="M32" s="28"/>
    </row>
    <row r="33" spans="2:13">
      <c r="B33" s="50" t="s">
        <v>32</v>
      </c>
      <c r="C33" s="121"/>
      <c r="D33" t="s">
        <v>33</v>
      </c>
      <c r="M33" s="28"/>
    </row>
    <row r="34" spans="2:13" ht="19.5">
      <c r="B34" s="51" t="s">
        <v>34</v>
      </c>
      <c r="C34" s="122"/>
      <c r="D34" s="52" t="s">
        <v>68</v>
      </c>
      <c r="E34" s="258"/>
      <c r="F34" s="52"/>
      <c r="G34" s="258"/>
      <c r="H34" s="52"/>
      <c r="I34" s="258"/>
      <c r="J34" s="52"/>
      <c r="K34" s="258"/>
      <c r="L34" s="52"/>
      <c r="M34" s="28"/>
    </row>
    <row r="35" spans="2:13" ht="19.5">
      <c r="B35" s="51" t="s">
        <v>35</v>
      </c>
      <c r="C35" s="122"/>
      <c r="D35" s="52" t="s">
        <v>56</v>
      </c>
      <c r="E35" s="258"/>
      <c r="F35" s="52"/>
      <c r="G35" s="258"/>
      <c r="H35" s="52"/>
      <c r="I35" s="258"/>
      <c r="J35" s="52"/>
      <c r="K35" s="258"/>
      <c r="L35" s="52"/>
      <c r="M35" s="53"/>
    </row>
    <row r="36" spans="2:13" ht="19.5">
      <c r="B36" s="51" t="s">
        <v>36</v>
      </c>
      <c r="C36" s="122"/>
      <c r="D36" s="52" t="s">
        <v>60</v>
      </c>
      <c r="E36" s="258"/>
      <c r="F36" s="52"/>
      <c r="G36" s="258"/>
      <c r="H36" s="52"/>
      <c r="I36" s="258"/>
      <c r="J36" s="52"/>
      <c r="K36" s="258"/>
      <c r="L36" s="52"/>
      <c r="M36" s="53"/>
    </row>
    <row r="37" spans="2:13" ht="19.5">
      <c r="B37" s="51"/>
      <c r="C37" s="122"/>
      <c r="D37" s="52"/>
      <c r="E37" s="258"/>
      <c r="F37" s="4"/>
      <c r="G37" s="267"/>
      <c r="H37" s="52"/>
      <c r="I37" s="258"/>
      <c r="J37" s="52"/>
      <c r="K37" s="258"/>
      <c r="L37" s="52"/>
      <c r="M37" s="53"/>
    </row>
    <row r="38" spans="2:13" ht="19.5">
      <c r="B38" s="51" t="s">
        <v>37</v>
      </c>
      <c r="C38" s="122"/>
      <c r="D38" s="28" t="s">
        <v>531</v>
      </c>
      <c r="E38" s="258"/>
      <c r="F38" s="52"/>
      <c r="G38" s="258"/>
      <c r="H38" s="52"/>
      <c r="I38" s="258"/>
      <c r="J38" s="52"/>
      <c r="K38" s="258"/>
      <c r="L38" s="52"/>
      <c r="M38" s="53"/>
    </row>
    <row r="39" spans="2:13" ht="19.5">
      <c r="B39" s="51" t="s">
        <v>38</v>
      </c>
      <c r="C39" s="122"/>
      <c r="D39" s="52" t="s">
        <v>71</v>
      </c>
      <c r="E39" s="258"/>
      <c r="F39" s="52"/>
      <c r="G39" s="258"/>
      <c r="H39" s="52"/>
      <c r="I39" s="258"/>
      <c r="J39" s="52"/>
      <c r="K39" s="258"/>
      <c r="L39" s="52"/>
      <c r="M39" s="53"/>
    </row>
    <row r="40" spans="2:13" ht="19.5">
      <c r="B40" s="51" t="s">
        <v>39</v>
      </c>
      <c r="C40" s="122"/>
      <c r="D40" s="52" t="s">
        <v>61</v>
      </c>
      <c r="E40" s="258"/>
      <c r="F40" s="52"/>
      <c r="G40" s="258"/>
      <c r="H40" s="52"/>
      <c r="I40" s="258"/>
      <c r="J40" s="52"/>
      <c r="K40" s="258"/>
      <c r="L40" s="52"/>
      <c r="M40" s="53"/>
    </row>
    <row r="41" spans="2:13">
      <c r="B41" s="54" t="s">
        <v>40</v>
      </c>
      <c r="C41" s="123"/>
      <c r="D41" s="34"/>
      <c r="E41" s="259"/>
      <c r="H41" s="34"/>
      <c r="I41" s="259"/>
      <c r="J41" s="34"/>
      <c r="K41" s="259"/>
      <c r="L41" s="34"/>
      <c r="M41" s="53"/>
    </row>
    <row r="42" spans="2:13">
      <c r="B42" s="48"/>
      <c r="D42" s="34"/>
      <c r="E42" s="259"/>
      <c r="F42" s="34"/>
      <c r="G42" s="259"/>
      <c r="H42" s="34"/>
      <c r="I42" s="259"/>
      <c r="J42" s="34"/>
      <c r="K42" s="259"/>
      <c r="L42" s="34"/>
      <c r="M42" s="53"/>
    </row>
    <row r="43" spans="2:13">
      <c r="B43" s="50" t="s">
        <v>41</v>
      </c>
      <c r="C43" s="121"/>
      <c r="D43" s="55"/>
      <c r="E43" s="260"/>
      <c r="F43" s="34"/>
      <c r="G43" s="259"/>
      <c r="H43" s="34"/>
      <c r="I43" s="259"/>
      <c r="J43" s="55" t="s">
        <v>42</v>
      </c>
      <c r="K43" s="260"/>
      <c r="L43" s="34"/>
      <c r="M43" s="53"/>
    </row>
    <row r="44" spans="2:13" ht="15.75">
      <c r="B44" s="56" t="s">
        <v>43</v>
      </c>
      <c r="C44" s="124"/>
      <c r="D44" s="55"/>
      <c r="E44" s="260"/>
      <c r="F44" s="34" t="s">
        <v>15</v>
      </c>
      <c r="G44" s="259"/>
      <c r="H44" s="34" t="s">
        <v>44</v>
      </c>
      <c r="I44" s="259"/>
      <c r="J44" s="34">
        <f>M29*8</f>
        <v>0</v>
      </c>
      <c r="K44" s="259"/>
      <c r="L44" s="57" t="s">
        <v>45</v>
      </c>
      <c r="M44" s="53"/>
    </row>
    <row r="45" spans="2:13" ht="15.75">
      <c r="B45" s="56" t="s">
        <v>46</v>
      </c>
      <c r="C45" s="124"/>
      <c r="D45" s="55" t="s">
        <v>47</v>
      </c>
      <c r="E45" s="260"/>
      <c r="F45" s="34"/>
      <c r="G45" s="259"/>
      <c r="H45" s="34" t="s">
        <v>44</v>
      </c>
      <c r="I45" s="259"/>
      <c r="J45" s="34">
        <f>F46*8</f>
        <v>0</v>
      </c>
      <c r="K45" s="259"/>
      <c r="L45" s="57" t="s">
        <v>48</v>
      </c>
      <c r="M45" s="53"/>
    </row>
    <row r="46" spans="2:13">
      <c r="B46" s="48" t="s">
        <v>49</v>
      </c>
      <c r="D46" s="34"/>
      <c r="E46" s="259"/>
      <c r="F46" s="58"/>
      <c r="G46" s="268"/>
      <c r="H46" s="34"/>
      <c r="I46" s="259"/>
      <c r="J46" s="34"/>
      <c r="K46" s="259"/>
      <c r="L46" s="34"/>
      <c r="M46" s="53"/>
    </row>
    <row r="47" spans="2:13">
      <c r="B47" s="48"/>
      <c r="D47" s="55"/>
      <c r="E47" s="260"/>
      <c r="F47" s="34"/>
      <c r="G47" s="259"/>
      <c r="H47" s="34"/>
      <c r="I47" s="259"/>
      <c r="J47" s="34"/>
      <c r="K47" s="259"/>
      <c r="L47" s="34"/>
      <c r="M47" s="53"/>
    </row>
    <row r="48" spans="2:13" ht="19.5" thickBot="1">
      <c r="B48" s="59" t="s">
        <v>50</v>
      </c>
      <c r="C48" s="125"/>
      <c r="D48" s="60"/>
      <c r="E48" s="261"/>
      <c r="F48" s="34"/>
      <c r="G48" s="259"/>
      <c r="H48" s="60"/>
      <c r="I48" s="261"/>
      <c r="J48" s="60"/>
      <c r="K48" s="261"/>
      <c r="L48" s="60"/>
      <c r="M48" s="53"/>
    </row>
    <row r="49" spans="2:13" ht="16.5" thickBot="1">
      <c r="B49" s="61" t="s">
        <v>51</v>
      </c>
      <c r="C49" s="124"/>
      <c r="D49" s="62" t="s">
        <v>869</v>
      </c>
      <c r="E49" s="262"/>
      <c r="F49" s="62"/>
      <c r="G49" s="262"/>
      <c r="H49" s="62"/>
      <c r="I49" s="262"/>
      <c r="J49" s="62"/>
      <c r="K49" s="262"/>
      <c r="L49" s="62"/>
      <c r="M49" s="53"/>
    </row>
    <row r="50" spans="2:13" ht="16.5" thickBot="1">
      <c r="B50" s="61" t="s">
        <v>52</v>
      </c>
      <c r="C50" s="124"/>
      <c r="D50" s="64">
        <v>73</v>
      </c>
      <c r="E50" s="263"/>
      <c r="F50" s="64"/>
      <c r="G50" s="263"/>
      <c r="H50" s="64"/>
      <c r="I50" s="263"/>
      <c r="J50" s="64"/>
      <c r="K50" s="263"/>
      <c r="L50" s="62"/>
      <c r="M50" s="53"/>
    </row>
    <row r="51" spans="2:13">
      <c r="B51" s="65" t="s">
        <v>53</v>
      </c>
      <c r="C51" s="126"/>
      <c r="D51" s="34"/>
      <c r="E51" s="259"/>
      <c r="J51" s="34"/>
      <c r="K51" s="259"/>
      <c r="L51" s="34"/>
      <c r="M51" s="53"/>
    </row>
    <row r="52" spans="2:13" ht="15.75">
      <c r="B52" s="66" t="s">
        <v>54</v>
      </c>
      <c r="C52" s="127"/>
      <c r="D52" s="34"/>
      <c r="E52" s="259"/>
      <c r="F52" s="34"/>
      <c r="G52" s="259"/>
      <c r="H52" s="34"/>
      <c r="I52" s="259"/>
      <c r="J52" s="34"/>
      <c r="K52" s="259"/>
      <c r="L52" s="34"/>
      <c r="M52" s="53"/>
    </row>
    <row r="53" spans="2:13" ht="15.75">
      <c r="B53" s="66"/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15.75">
      <c r="B54" s="66"/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>
      <c r="B55" s="48"/>
      <c r="D55" s="34"/>
      <c r="E55" s="259"/>
      <c r="F55" s="34"/>
      <c r="G55" s="259"/>
      <c r="H55" s="34"/>
      <c r="I55" s="259"/>
      <c r="J55" s="34"/>
      <c r="K55" s="259"/>
      <c r="L55" s="34"/>
      <c r="M55" s="53"/>
    </row>
    <row r="56" spans="2:13" ht="15.75" thickBot="1">
      <c r="B56" s="67"/>
      <c r="C56" s="68"/>
      <c r="D56" s="68"/>
      <c r="E56" s="264"/>
      <c r="F56" s="68"/>
      <c r="G56" s="264"/>
      <c r="H56" s="68"/>
      <c r="I56" s="264"/>
      <c r="J56" s="68"/>
      <c r="K56" s="264"/>
      <c r="L56" s="68"/>
      <c r="M56" s="98"/>
    </row>
    <row r="57" spans="2:13" ht="15.75" thickTop="1"/>
  </sheetData>
  <mergeCells count="2">
    <mergeCell ref="B1:M1"/>
    <mergeCell ref="H2:J2"/>
  </mergeCells>
  <dataValidations xWindow="491" yWindow="768" count="8">
    <dataValidation type="list" errorStyle="warning" operator="equal" allowBlank="1" showErrorMessage="1" sqref="D8:L8" xr:uid="{00000000-0002-0000-2700-000000000000}">
      <formula1>"17,,399,671,1686,1640"</formula1>
    </dataValidation>
    <dataValidation type="list" errorStyle="information" operator="equal" allowBlank="1" showErrorMessage="1" sqref="D35:L35" xr:uid="{00000000-0002-0000-2700-000001000000}">
      <formula1>"Harold Boettcher,Gene Ezzell,Rob Grau,Roger Koss,Gray Lackey,Michael S MacLean,Joe Mills,John F Morck,Ray Albers"</formula1>
    </dataValidation>
    <dataValidation type="list" errorStyle="information" operator="equal" allowBlank="1" showErrorMessage="1" sqref="D36:L36" xr:uid="{00000000-0002-0000-2700-000002000000}">
      <formula1>"Donald Marshall,Charles Stirewalt,Chris Tilley,John Tredway,Victor Varney"</formula1>
    </dataValidation>
    <dataValidation errorStyle="information" allowBlank="1" showInputMessage="1" showErrorMessage="1" sqref="D41:E41" xr:uid="{00000000-0002-0000-2700-000003000000}"/>
    <dataValidation type="list" errorStyle="information" operator="equal" allowBlank="1" showErrorMessage="1" sqref="D40:L40" xr:uid="{00000000-0002-0000-2700-000004000000}">
      <formula1>"Dennis Winchell, Art Kotz, Harold BoettcherArt Kotz, Rob Grau,Joe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39:L39" xr:uid="{00000000-0002-0000-2700-000005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E38:L38" xr:uid="{00000000-0002-0000-2700-000006000000}">
      <formula1>"Chris R Boli,Jay Horn, Nathan DeWitt"</formula1>
    </dataValidation>
    <dataValidation type="list" errorStyle="information" operator="equal" allowBlank="1" showErrorMessage="1" sqref="D34:L34" xr:uid="{00000000-0002-0000-2700-000007000000}">
      <formula1>"Ted Dunn,Richard Gray,Billy Rueckert, Victor Varney"</formula1>
    </dataValidation>
  </dataValidations>
  <pageMargins left="0.7" right="0.7" top="0.75" bottom="0.75" header="0.3" footer="0.3"/>
  <pageSetup scale="58" fitToWidth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xWindow="491" yWindow="768" count="1">
        <x14:dataValidation type="list" allowBlank="1" showInputMessage="1" showErrorMessage="1" promptTitle="Check Names" prompt="_x000a__x000a_" xr:uid="{430B86C6-4C92-43AB-880C-DE4A5F38E40B}">
          <x14:formula1>
            <xm:f>DATA_Lists!$X$4:$X$219</xm:f>
          </x14:formula1>
          <xm:sqref>M31 D38</xm:sqref>
        </x14:dataValidation>
      </x14:dataValidations>
    </ext>
  </extLst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33">
    <pageSetUpPr fitToPage="1"/>
  </sheetPr>
  <dimension ref="A1:Q54"/>
  <sheetViews>
    <sheetView workbookViewId="0"/>
  </sheetViews>
  <sheetFormatPr defaultRowHeight="15"/>
  <cols>
    <col min="1" max="1" width="3.28515625" customWidth="1"/>
    <col min="2" max="2" width="32.7109375" customWidth="1"/>
    <col min="3" max="3" width="2.28515625" customWidth="1"/>
    <col min="4" max="4" width="19.42578125" customWidth="1"/>
    <col min="5" max="5" width="2.140625" style="14" customWidth="1"/>
    <col min="6" max="6" width="19.28515625" customWidth="1"/>
    <col min="7" max="7" width="2.140625" style="14" customWidth="1"/>
    <col min="8" max="8" width="18.140625" customWidth="1"/>
    <col min="9" max="9" width="1.7109375" style="14" customWidth="1"/>
    <col min="10" max="10" width="19.140625" customWidth="1"/>
    <col min="11" max="11" width="2.140625" style="14" customWidth="1"/>
    <col min="12" max="12" width="11.5703125" customWidth="1"/>
    <col min="13" max="13" width="15.140625" customWidth="1"/>
    <col min="14" max="14" width="33.85546875" customWidth="1"/>
    <col min="15" max="15" width="23.28515625" customWidth="1"/>
    <col min="16" max="1030" width="11.7109375" customWidth="1"/>
  </cols>
  <sheetData>
    <row r="1" spans="1:17" ht="21.6" customHeight="1" thickTop="1">
      <c r="B1" s="499" t="s">
        <v>3</v>
      </c>
      <c r="C1" s="499"/>
      <c r="D1" s="499"/>
      <c r="E1" s="499"/>
      <c r="F1" s="499"/>
      <c r="G1" s="499"/>
      <c r="H1" s="499"/>
      <c r="I1" s="499"/>
      <c r="J1" s="499"/>
      <c r="K1" s="499"/>
      <c r="L1" s="499"/>
      <c r="M1" s="499"/>
    </row>
    <row r="2" spans="1:17" ht="21.6" customHeight="1">
      <c r="B2" s="5" t="s">
        <v>4</v>
      </c>
      <c r="C2" s="110"/>
      <c r="D2" s="239"/>
      <c r="E2" s="250"/>
      <c r="F2" s="6" t="s">
        <v>5</v>
      </c>
      <c r="G2" s="265"/>
      <c r="H2" s="500">
        <v>45052</v>
      </c>
      <c r="I2" s="500"/>
      <c r="J2" s="500"/>
      <c r="K2" s="271"/>
      <c r="L2" s="99" t="s">
        <v>7</v>
      </c>
      <c r="M2" s="8" t="s">
        <v>6</v>
      </c>
    </row>
    <row r="3" spans="1:17" ht="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105"/>
    </row>
    <row r="4" spans="1:17" ht="21.6" customHeight="1">
      <c r="B4" s="5"/>
      <c r="C4" s="110"/>
      <c r="D4" s="9"/>
      <c r="E4" s="251"/>
      <c r="F4" s="102"/>
      <c r="G4" s="266"/>
      <c r="H4" s="35">
        <f>IF(H2=0," ",VLOOKUP(H2,'2023_Trains'!C9:N62,11,))</f>
        <v>1963</v>
      </c>
      <c r="I4" s="270"/>
      <c r="J4" s="246"/>
      <c r="K4" s="273"/>
      <c r="L4" s="35"/>
      <c r="M4" s="108"/>
    </row>
    <row r="5" spans="1:17" ht="21.6" customHeight="1">
      <c r="B5" s="10" t="s">
        <v>8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21.6" customHeight="1">
      <c r="A6" s="14"/>
      <c r="B6" s="15" t="s">
        <v>9</v>
      </c>
      <c r="C6" s="112"/>
      <c r="D6" s="16" t="str">
        <f>IF($H$2=0," ",IF(VLOOKUP($H$2,'2023_Trains'!$C$7:$N$63,4)=0," ",VLOOKUP($H$2,'2023_Trains'!$C$7:$N$63,4,FALSE)))</f>
        <v>1:00 pm</v>
      </c>
      <c r="E6" s="253"/>
      <c r="F6" s="16" t="str">
        <f>IF($H$2=0," ",IF(VLOOKUP($H$2,'2023_Trains'!$C$7:$N$63,5)=0," ",VLOOKUP($H$2,'2023_Trains'!$C$7:$N$63,5,FALSE)))</f>
        <v>2:30 pm</v>
      </c>
      <c r="G6" s="253"/>
      <c r="H6" s="16" t="str">
        <f>IF($H$2=0," ",IF(VLOOKUP($H$2,'2023_Trains'!$C$7:$N$63,6)=0," ",VLOOKUP($H$2,'2023_Trains'!$C$7:$N$63,6,FALSE)))</f>
        <v>4:00 pm</v>
      </c>
      <c r="I6" s="253"/>
      <c r="J6" s="16" t="str">
        <f>IF($H$2=0," ",IF(VLOOKUP($H$2,'2023_Trains'!$C$7:$N$63,7)=0," ",VLOOKUP($H$2,'2023_Trains'!$C$7:$N$63,7,FALSE)))</f>
        <v>5:30 pm</v>
      </c>
      <c r="K6" s="253"/>
      <c r="L6" s="16" t="str">
        <f>IF($H$2=0," ",IF(VLOOKUP($H$2,'2023_Trains'!$C$7:$N$63,8)=0," ",VLOOKUP($H$2,'2023_Trains'!$C$7:$N$63,8,FALSE)))</f>
        <v xml:space="preserve"> </v>
      </c>
      <c r="M6" s="17"/>
      <c r="N6" s="14"/>
    </row>
    <row r="7" spans="1:17" ht="21.6" customHeight="1">
      <c r="A7" s="14"/>
      <c r="B7" s="18" t="s">
        <v>10</v>
      </c>
      <c r="C7" s="113"/>
      <c r="D7" s="244">
        <f>IF(D6=" "," ",VALUE(D6))</f>
        <v>0.54166666666666663</v>
      </c>
      <c r="E7" s="253"/>
      <c r="F7" s="244">
        <f>IF(F6=" "," ",VALUE(F6))</f>
        <v>0.60416666666666663</v>
      </c>
      <c r="G7" s="253"/>
      <c r="H7" s="244">
        <f t="shared" ref="H7:L7" si="0">IF(H6=" "," ",VALUE(H6))</f>
        <v>0.66666666666666663</v>
      </c>
      <c r="I7" s="253"/>
      <c r="J7" s="244">
        <f t="shared" si="0"/>
        <v>0.72916666666666663</v>
      </c>
      <c r="K7" s="253"/>
      <c r="L7" s="244" t="str">
        <f t="shared" si="0"/>
        <v xml:space="preserve"> </v>
      </c>
      <c r="M7" s="97"/>
      <c r="N7" s="14"/>
      <c r="O7" s="282"/>
    </row>
    <row r="8" spans="1:17" ht="21.6" customHeight="1">
      <c r="B8" s="18" t="s">
        <v>11</v>
      </c>
      <c r="C8" s="113"/>
      <c r="D8" s="22">
        <v>399</v>
      </c>
      <c r="E8" s="19"/>
      <c r="F8" s="22">
        <v>671</v>
      </c>
      <c r="G8" s="19"/>
      <c r="H8" s="22">
        <v>399</v>
      </c>
      <c r="I8" s="19"/>
      <c r="J8" s="22">
        <v>671</v>
      </c>
      <c r="K8" s="19"/>
      <c r="L8" s="22"/>
      <c r="M8" s="20"/>
    </row>
    <row r="9" spans="1:17" ht="21.6" customHeight="1">
      <c r="B9" s="23"/>
      <c r="C9" s="114"/>
      <c r="D9" s="99" t="s">
        <v>7</v>
      </c>
      <c r="M9" s="20"/>
    </row>
    <row r="10" spans="1:17" ht="30" customHeight="1">
      <c r="B10" s="25" t="s">
        <v>12</v>
      </c>
      <c r="C10" s="132" t="s">
        <v>847</v>
      </c>
      <c r="D10" s="128">
        <f t="shared" ref="D10:F12" si="1">IF(C10=0," ",TIMEVALUE(LEFT(C10,2)&amp;":"&amp;MID(C10,3,2)&amp;":"&amp;RIGHT(C10,2)))</f>
        <v>0.54237268518518522</v>
      </c>
      <c r="E10" s="132" t="s">
        <v>853</v>
      </c>
      <c r="F10" s="128">
        <f t="shared" si="1"/>
        <v>0.60451388888888891</v>
      </c>
      <c r="G10" s="132" t="s">
        <v>858</v>
      </c>
      <c r="H10" s="128">
        <f t="shared" ref="H10" si="2">IF(G10=0," ",TIMEVALUE(LEFT(G10,2)&amp;":"&amp;MID(G10,3,2)&amp;":"&amp;RIGHT(G10,2)))</f>
        <v>0.66949074074074078</v>
      </c>
      <c r="I10" s="132" t="s">
        <v>863</v>
      </c>
      <c r="J10" s="128">
        <f t="shared" ref="J10" si="3">IF(I10=0," ",TIMEVALUE(LEFT(I10,2)&amp;":"&amp;MID(I10,3,2)&amp;":"&amp;RIGHT(I10,2)))</f>
        <v>0.73092592592592587</v>
      </c>
      <c r="K10" s="132"/>
      <c r="L10" s="128" t="str">
        <f t="shared" ref="L10" si="4">IF(K10=0," ",TIMEVALUE(LEFT(K10,2)&amp;":"&amp;MID(K10,3,2)&amp;":"&amp;RIGHT(K10,2)))</f>
        <v xml:space="preserve"> </v>
      </c>
      <c r="M10" s="129"/>
    </row>
    <row r="11" spans="1:17" ht="21.6" customHeight="1">
      <c r="B11" s="27" t="s">
        <v>13</v>
      </c>
      <c r="C11" s="248"/>
      <c r="D11" s="134" t="str">
        <f>IF(C12=0," ",$L$2)</f>
        <v>R</v>
      </c>
      <c r="E11" s="248"/>
      <c r="F11" s="134" t="str">
        <f t="shared" ref="F11" si="5">IF(E12=0," ",$L$2)</f>
        <v>R</v>
      </c>
      <c r="G11" s="248"/>
      <c r="H11" s="134" t="str">
        <f t="shared" ref="H11" si="6">IF(G12=0," ",$L$2)</f>
        <v>R</v>
      </c>
      <c r="I11" s="248"/>
      <c r="J11" s="134" t="str">
        <f t="shared" ref="J11" si="7">IF(I12=0," ",$L$2)</f>
        <v>R</v>
      </c>
      <c r="K11" s="248"/>
      <c r="L11" s="134" t="str">
        <f t="shared" ref="L11" si="8">IF(K12=0," ",$L$2)</f>
        <v xml:space="preserve"> </v>
      </c>
      <c r="M11" s="129"/>
      <c r="O11" s="245"/>
    </row>
    <row r="12" spans="1:17" ht="30" customHeight="1">
      <c r="B12" s="25" t="s">
        <v>14</v>
      </c>
      <c r="C12" s="132" t="s">
        <v>851</v>
      </c>
      <c r="D12" s="128">
        <f t="shared" si="1"/>
        <v>0.55578703703703702</v>
      </c>
      <c r="E12" s="132" t="s">
        <v>854</v>
      </c>
      <c r="F12" s="128">
        <f t="shared" ref="F12" si="9">IF(E12=0," ",TIMEVALUE(LEFT(E12,2)&amp;":"&amp;MID(E12,3,2)&amp;":"&amp;RIGHT(E12,2)))</f>
        <v>0.61228009259259253</v>
      </c>
      <c r="G12" s="132" t="s">
        <v>859</v>
      </c>
      <c r="H12" s="128">
        <f t="shared" ref="H12" si="10">IF(G12=0," ",TIMEVALUE(LEFT(G12,2)&amp;":"&amp;MID(G12,3,2)&amp;":"&amp;RIGHT(G12,2)))</f>
        <v>0.67584490740740744</v>
      </c>
      <c r="I12" s="132" t="s">
        <v>864</v>
      </c>
      <c r="J12" s="128">
        <f t="shared" ref="J12" si="11">IF(I12=0," ",TIMEVALUE(LEFT(I12,2)&amp;":"&amp;MID(I12,3,2)&amp;":"&amp;RIGHT(I12,2)))</f>
        <v>0.7386921296296296</v>
      </c>
      <c r="K12" s="132"/>
      <c r="L12" s="128" t="str">
        <f t="shared" ref="L12" si="12">IF(K12=0," ",TIMEVALUE(LEFT(K12,2)&amp;":"&amp;MID(K12,3,2)&amp;":"&amp;RIGHT(K12,2)))</f>
        <v xml:space="preserve"> </v>
      </c>
      <c r="M12" s="129"/>
      <c r="O12" s="301"/>
    </row>
    <row r="13" spans="1:17" ht="30" customHeight="1">
      <c r="B13" s="25" t="s">
        <v>16</v>
      </c>
      <c r="C13" s="132" t="s">
        <v>848</v>
      </c>
      <c r="D13" s="128">
        <f>IF(C13=0," ",TIMEVALUE(LEFT(C13,2)&amp;":"&amp;MID(C13,3,2)&amp;":"&amp;RIGHT(C13,2)))</f>
        <v>0.56002314814814813</v>
      </c>
      <c r="E13" s="133" t="s">
        <v>855</v>
      </c>
      <c r="F13" s="128">
        <f>IF(E13=0," ",TIMEVALUE(LEFT(E13,2)&amp;":"&amp;MID(E13,3,2)&amp;":"&amp;RIGHT(E13,2)))</f>
        <v>0.61863425925925919</v>
      </c>
      <c r="G13" s="133" t="s">
        <v>860</v>
      </c>
      <c r="H13" s="128">
        <f>IF(G13=0," ",TIMEVALUE(LEFT(G13,2)&amp;":"&amp;MID(G13,3,2)&amp;":"&amp;RIGHT(G13,2)))</f>
        <v>0.6814930555555555</v>
      </c>
      <c r="I13" s="133" t="s">
        <v>865</v>
      </c>
      <c r="J13" s="128">
        <f>IF(I13=0," ",TIMEVALUE(LEFT(I13,2)&amp;":"&amp;MID(I13,3,2)&amp;":"&amp;RIGHT(I13,2)))</f>
        <v>0.74434027777777778</v>
      </c>
      <c r="K13" s="133"/>
      <c r="L13" s="128" t="str">
        <f>IF(K13=0," ",TIMEVALUE(LEFT(K13,2)&amp;":"&amp;MID(K13,3,2)&amp;":"&amp;RIGHT(K13,2)))</f>
        <v xml:space="preserve"> </v>
      </c>
      <c r="M13" s="129" t="s">
        <v>15</v>
      </c>
    </row>
    <row r="14" spans="1:17" ht="30" customHeight="1">
      <c r="B14" s="25" t="s">
        <v>17</v>
      </c>
      <c r="C14" s="132" t="s">
        <v>850</v>
      </c>
      <c r="D14" s="128">
        <f t="shared" ref="D14:D17" si="13">IF(C14=0," ",TIMEVALUE(LEFT(C14,2)&amp;":"&amp;MID(C14,3,2)&amp;":"&amp;RIGHT(C14,2)))</f>
        <v>0.57484953703703701</v>
      </c>
      <c r="E14" s="132" t="s">
        <v>856</v>
      </c>
      <c r="F14" s="128">
        <f t="shared" ref="F14:F17" si="14">IF(E14=0," ",TIMEVALUE(LEFT(E14,2)&amp;":"&amp;MID(E14,3,2)&amp;":"&amp;RIGHT(E14,2)))</f>
        <v>0.54872685185185188</v>
      </c>
      <c r="G14" s="132" t="s">
        <v>828</v>
      </c>
      <c r="H14" s="128">
        <f t="shared" ref="H14:H17" si="15">IF(G14=0," ",TIMEVALUE(LEFT(G14,2)&amp;":"&amp;MID(G14,3,2)&amp;":"&amp;RIGHT(G14,2)))</f>
        <v>0.69490740740740742</v>
      </c>
      <c r="I14" s="132" t="s">
        <v>866</v>
      </c>
      <c r="J14" s="128">
        <f t="shared" ref="J14:J17" si="16">IF(I14=0," ",TIMEVALUE(LEFT(I14,2)&amp;":"&amp;MID(I14,3,2)&amp;":"&amp;RIGHT(I14,2)))</f>
        <v>0.75706018518518514</v>
      </c>
      <c r="K14" s="132"/>
      <c r="L14" s="128" t="str">
        <f t="shared" ref="L14:L17" si="17">IF(K14=0," ",TIMEVALUE(LEFT(K14,2)&amp;":"&amp;MID(K14,3,2)&amp;":"&amp;RIGHT(K14,2)))</f>
        <v xml:space="preserve"> </v>
      </c>
      <c r="M14" s="129"/>
      <c r="Q14" s="247"/>
    </row>
    <row r="15" spans="1:17" ht="30" customHeight="1">
      <c r="B15" s="25" t="s">
        <v>18</v>
      </c>
      <c r="C15" s="132" t="s">
        <v>849</v>
      </c>
      <c r="D15" s="128">
        <f t="shared" si="13"/>
        <v>0.58049768518518519</v>
      </c>
      <c r="E15" s="132" t="s">
        <v>857</v>
      </c>
      <c r="F15" s="128">
        <f t="shared" si="14"/>
        <v>0.55366898148148147</v>
      </c>
      <c r="G15" s="132" t="s">
        <v>861</v>
      </c>
      <c r="H15" s="128">
        <f t="shared" si="15"/>
        <v>0.70055555555555549</v>
      </c>
      <c r="I15" s="132" t="s">
        <v>867</v>
      </c>
      <c r="J15" s="128">
        <f t="shared" si="16"/>
        <v>0.76200231481481484</v>
      </c>
      <c r="K15" s="132"/>
      <c r="L15" s="128" t="str">
        <f t="shared" si="17"/>
        <v xml:space="preserve"> </v>
      </c>
      <c r="M15" s="129"/>
    </row>
    <row r="16" spans="1:17" ht="21.6" customHeight="1">
      <c r="B16" s="27" t="s">
        <v>13</v>
      </c>
      <c r="C16" s="133"/>
      <c r="D16" s="134" t="str">
        <f>IF(C17=0," ",$L$2)</f>
        <v>R</v>
      </c>
      <c r="E16" s="133"/>
      <c r="F16" s="134" t="str">
        <f t="shared" ref="F16" si="18">IF(E17=0," ",$L$2)</f>
        <v>R</v>
      </c>
      <c r="G16" s="133"/>
      <c r="H16" s="134" t="str">
        <f t="shared" ref="H16" si="19">IF(G17=0," ",$L$2)</f>
        <v>R</v>
      </c>
      <c r="I16" s="133"/>
      <c r="J16" s="134" t="str">
        <f t="shared" ref="J16" si="20">IF(I17=0," ",$L$2)</f>
        <v>R</v>
      </c>
      <c r="K16" s="133"/>
      <c r="L16" s="134" t="str">
        <f t="shared" ref="L16" si="21">IF(K17=0," ",$L$2)</f>
        <v xml:space="preserve"> </v>
      </c>
      <c r="M16" s="129"/>
    </row>
    <row r="17" spans="2:13" ht="26.25">
      <c r="B17" s="25" t="s">
        <v>19</v>
      </c>
      <c r="C17" s="132" t="s">
        <v>852</v>
      </c>
      <c r="D17" s="128">
        <f t="shared" si="13"/>
        <v>0.58686342592592589</v>
      </c>
      <c r="E17" s="132" t="s">
        <v>848</v>
      </c>
      <c r="F17" s="128">
        <f t="shared" si="14"/>
        <v>0.56002314814814813</v>
      </c>
      <c r="G17" s="132" t="s">
        <v>862</v>
      </c>
      <c r="H17" s="128">
        <f t="shared" si="15"/>
        <v>0.70761574074074074</v>
      </c>
      <c r="I17" s="132" t="s">
        <v>868</v>
      </c>
      <c r="J17" s="128">
        <f t="shared" si="16"/>
        <v>0.76906249999999998</v>
      </c>
      <c r="K17" s="132"/>
      <c r="L17" s="128" t="str">
        <f t="shared" si="17"/>
        <v xml:space="preserve"> </v>
      </c>
      <c r="M17" s="129"/>
    </row>
    <row r="18" spans="2:13" ht="26.25">
      <c r="B18" s="29" t="s">
        <v>21</v>
      </c>
      <c r="C18" s="115"/>
      <c r="D18" s="99"/>
      <c r="E18" s="248"/>
      <c r="F18" s="99"/>
      <c r="G18" s="248"/>
      <c r="H18" s="99"/>
      <c r="I18" s="248"/>
      <c r="J18" s="99"/>
      <c r="K18" s="248"/>
      <c r="L18" s="35" t="str">
        <f>IF(K17=0," ",$L$2)</f>
        <v xml:space="preserve"> </v>
      </c>
      <c r="M18" s="28"/>
    </row>
    <row r="19" spans="2:13" ht="26.25">
      <c r="B19" s="36">
        <v>100</v>
      </c>
      <c r="C19" s="116"/>
      <c r="D19" s="22">
        <v>21</v>
      </c>
      <c r="E19" s="22"/>
      <c r="F19" s="22">
        <v>20</v>
      </c>
      <c r="G19" s="22"/>
      <c r="H19" s="22">
        <v>34</v>
      </c>
      <c r="I19" s="22"/>
      <c r="J19" s="22">
        <v>17</v>
      </c>
      <c r="K19" s="22"/>
      <c r="L19" s="22"/>
      <c r="M19" s="28"/>
    </row>
    <row r="20" spans="2:13" ht="26.25">
      <c r="B20" s="36">
        <v>101</v>
      </c>
      <c r="C20" s="116"/>
      <c r="D20" s="22">
        <v>14</v>
      </c>
      <c r="E20" s="255"/>
      <c r="F20" s="22">
        <v>9</v>
      </c>
      <c r="G20" s="19"/>
      <c r="H20" s="22">
        <v>29</v>
      </c>
      <c r="I20" s="19"/>
      <c r="J20" s="22">
        <v>21</v>
      </c>
      <c r="K20" s="19"/>
      <c r="L20" s="22"/>
      <c r="M20" s="28"/>
    </row>
    <row r="21" spans="2:13" ht="26.25">
      <c r="B21" s="36">
        <v>200</v>
      </c>
      <c r="C21" s="116"/>
      <c r="D21" s="22">
        <v>24</v>
      </c>
      <c r="E21" s="19"/>
      <c r="F21" s="22">
        <v>21</v>
      </c>
      <c r="G21" s="19"/>
      <c r="H21" s="22">
        <v>34</v>
      </c>
      <c r="I21" s="19"/>
      <c r="J21" s="22">
        <v>32</v>
      </c>
      <c r="K21" s="19"/>
      <c r="L21" s="22"/>
      <c r="M21" s="28"/>
    </row>
    <row r="22" spans="2:13" ht="26.25">
      <c r="B22" s="36">
        <v>201</v>
      </c>
      <c r="C22" s="116"/>
      <c r="D22" s="22">
        <v>16</v>
      </c>
      <c r="E22" s="19"/>
      <c r="F22" s="22">
        <v>6</v>
      </c>
      <c r="G22" s="19"/>
      <c r="H22" s="22">
        <v>33</v>
      </c>
      <c r="I22" s="19"/>
      <c r="J22" s="22">
        <v>4</v>
      </c>
      <c r="K22" s="19"/>
      <c r="L22" s="22"/>
      <c r="M22" s="28"/>
    </row>
    <row r="23" spans="2:13" ht="26.25">
      <c r="B23" s="36">
        <v>308</v>
      </c>
      <c r="C23" s="116"/>
      <c r="D23" s="22">
        <v>2</v>
      </c>
      <c r="E23" s="19"/>
      <c r="F23" s="22">
        <v>12</v>
      </c>
      <c r="G23" s="19"/>
      <c r="H23" s="22">
        <v>14</v>
      </c>
      <c r="I23" s="19"/>
      <c r="J23" s="22">
        <v>12</v>
      </c>
      <c r="K23" s="19"/>
      <c r="L23" s="22"/>
      <c r="M23" s="28"/>
    </row>
    <row r="24" spans="2:13" ht="26.25">
      <c r="B24" s="38" t="s">
        <v>24</v>
      </c>
      <c r="C24" s="117"/>
      <c r="D24" s="22">
        <v>0</v>
      </c>
      <c r="E24" s="19"/>
      <c r="F24" s="22">
        <v>0</v>
      </c>
      <c r="G24" s="19"/>
      <c r="H24" s="22" t="str">
        <f>IF(H8=0," ","0")</f>
        <v>0</v>
      </c>
      <c r="I24" s="19"/>
      <c r="J24" s="22" t="str">
        <f>IF(J8=0," ","0")</f>
        <v>0</v>
      </c>
      <c r="K24" s="19"/>
      <c r="L24" s="22" t="str">
        <f>IF(L8=0," ","0")</f>
        <v xml:space="preserve"> </v>
      </c>
      <c r="M24" s="28"/>
    </row>
    <row r="25" spans="2:13" ht="27" thickBot="1">
      <c r="B25" s="39" t="s">
        <v>25</v>
      </c>
      <c r="C25" s="118"/>
      <c r="D25" s="22">
        <v>0</v>
      </c>
      <c r="E25" s="19"/>
      <c r="F25" s="22">
        <v>0</v>
      </c>
      <c r="G25" s="19"/>
      <c r="H25" s="22" t="str">
        <f>IF(H8=0," ","0")</f>
        <v>0</v>
      </c>
      <c r="I25" s="19"/>
      <c r="J25" s="22" t="str">
        <f>IF(J8=0," ","0")</f>
        <v>0</v>
      </c>
      <c r="K25" s="19"/>
      <c r="L25" s="22" t="str">
        <f>IF(L8=0," ","0")</f>
        <v xml:space="preserve"> </v>
      </c>
      <c r="M25" s="28"/>
    </row>
    <row r="26" spans="2:13" ht="24.75" thickTop="1" thickBot="1">
      <c r="B26" s="42" t="s">
        <v>26</v>
      </c>
      <c r="C26" s="119"/>
      <c r="D26" s="43">
        <f>SUM(D19:D25)</f>
        <v>77</v>
      </c>
      <c r="E26" s="256"/>
      <c r="F26" s="43">
        <f>SUM(F19:F25)</f>
        <v>68</v>
      </c>
      <c r="G26" s="256"/>
      <c r="H26" s="43">
        <f>SUM(H19:H25)</f>
        <v>144</v>
      </c>
      <c r="I26" s="256"/>
      <c r="J26" s="43">
        <f>SUM(J19:J25)</f>
        <v>86</v>
      </c>
      <c r="K26" s="274"/>
      <c r="L26" s="100">
        <f>SUM(L19:L25)</f>
        <v>0</v>
      </c>
      <c r="M26" s="28"/>
    </row>
    <row r="27" spans="2:13" ht="24.75" thickTop="1" thickBot="1">
      <c r="B27" s="42" t="s">
        <v>27</v>
      </c>
      <c r="C27" s="119"/>
      <c r="D27" s="43">
        <f>D26</f>
        <v>77</v>
      </c>
      <c r="E27" s="256"/>
      <c r="F27" s="43">
        <f>D27+F26</f>
        <v>145</v>
      </c>
      <c r="G27" s="256"/>
      <c r="H27" s="43">
        <f>F27+H26</f>
        <v>289</v>
      </c>
      <c r="I27" s="256"/>
      <c r="J27" s="43">
        <f>J26+H27</f>
        <v>375</v>
      </c>
      <c r="K27" s="274"/>
      <c r="L27" s="100">
        <f>L26+J27</f>
        <v>375</v>
      </c>
      <c r="M27" s="130"/>
    </row>
    <row r="28" spans="2:13" ht="24.75" thickTop="1" thickBot="1">
      <c r="B28" s="45" t="s">
        <v>28</v>
      </c>
      <c r="C28" s="120"/>
      <c r="D28" s="46"/>
      <c r="E28" s="257"/>
      <c r="F28" s="46"/>
      <c r="G28" s="256"/>
      <c r="H28" s="46"/>
      <c r="I28" s="257"/>
      <c r="J28" s="46"/>
      <c r="K28" s="275"/>
      <c r="L28" s="101"/>
      <c r="M28" s="28"/>
    </row>
    <row r="29" spans="2:13" ht="24.75" thickTop="1" thickBot="1">
      <c r="B29" s="45" t="s">
        <v>29</v>
      </c>
      <c r="C29" s="120"/>
      <c r="D29" s="46"/>
      <c r="E29" s="257"/>
      <c r="F29" s="46"/>
      <c r="G29" s="257"/>
      <c r="H29" s="46"/>
      <c r="I29" s="257"/>
      <c r="J29" s="46"/>
      <c r="K29" s="275"/>
      <c r="L29" s="101"/>
      <c r="M29" s="131" t="s">
        <v>679</v>
      </c>
    </row>
    <row r="30" spans="2:13" ht="15.75" thickTop="1">
      <c r="B30" s="48"/>
      <c r="L30" s="2" t="s">
        <v>30</v>
      </c>
      <c r="M30" s="28"/>
    </row>
    <row r="31" spans="2:13">
      <c r="B31" s="48"/>
      <c r="J31" s="49" t="s">
        <v>31</v>
      </c>
      <c r="M31" s="28"/>
    </row>
    <row r="32" spans="2:13">
      <c r="B32" s="50" t="s">
        <v>32</v>
      </c>
      <c r="C32" s="121"/>
      <c r="D32" t="s">
        <v>33</v>
      </c>
      <c r="M32" s="28"/>
    </row>
    <row r="33" spans="2:13" ht="19.5">
      <c r="B33" s="51" t="s">
        <v>34</v>
      </c>
      <c r="C33" s="122"/>
      <c r="D33" s="52" t="s">
        <v>68</v>
      </c>
      <c r="E33" s="258"/>
      <c r="F33" s="52" t="s">
        <v>68</v>
      </c>
      <c r="G33" s="258"/>
      <c r="H33" s="52" t="s">
        <v>68</v>
      </c>
      <c r="I33" s="258"/>
      <c r="J33" s="52" t="s">
        <v>68</v>
      </c>
      <c r="K33" s="258"/>
      <c r="L33" s="52"/>
      <c r="M33" s="28"/>
    </row>
    <row r="34" spans="2:13" ht="19.5">
      <c r="B34" s="51" t="s">
        <v>35</v>
      </c>
      <c r="C34" s="122"/>
      <c r="D34" s="52" t="s">
        <v>154</v>
      </c>
      <c r="E34" s="258"/>
      <c r="F34" s="52" t="s">
        <v>62</v>
      </c>
      <c r="G34" s="258"/>
      <c r="H34" s="52" t="s">
        <v>154</v>
      </c>
      <c r="I34" s="258"/>
      <c r="J34" s="52" t="s">
        <v>62</v>
      </c>
      <c r="K34" s="258"/>
      <c r="L34" s="52"/>
      <c r="M34" s="53"/>
    </row>
    <row r="35" spans="2:13" ht="19.5">
      <c r="B35" s="51" t="s">
        <v>36</v>
      </c>
      <c r="C35" s="122"/>
      <c r="D35" s="52" t="s">
        <v>57</v>
      </c>
      <c r="E35" s="258"/>
      <c r="F35" s="52" t="s">
        <v>57</v>
      </c>
      <c r="G35" s="258"/>
      <c r="H35" s="52" t="s">
        <v>57</v>
      </c>
      <c r="I35" s="258"/>
      <c r="J35" s="52" t="s">
        <v>57</v>
      </c>
      <c r="K35" s="258"/>
      <c r="L35" s="52"/>
      <c r="M35" s="53"/>
    </row>
    <row r="36" spans="2:13" ht="19.5">
      <c r="B36" s="51"/>
      <c r="C36" s="122"/>
      <c r="D36" s="52"/>
      <c r="E36" s="258"/>
      <c r="F36" s="4"/>
      <c r="G36" s="267"/>
      <c r="H36" s="52"/>
      <c r="I36" s="258"/>
      <c r="J36" s="52"/>
      <c r="K36" s="258"/>
      <c r="L36" s="52"/>
      <c r="M36" s="53"/>
    </row>
    <row r="37" spans="2:13" ht="19.5">
      <c r="B37" s="51" t="s">
        <v>37</v>
      </c>
      <c r="C37" s="122"/>
      <c r="D37" s="52" t="s">
        <v>55</v>
      </c>
      <c r="E37" s="258"/>
      <c r="F37" s="52" t="s">
        <v>55</v>
      </c>
      <c r="G37" s="258"/>
      <c r="H37" s="52" t="s">
        <v>55</v>
      </c>
      <c r="I37" s="258"/>
      <c r="J37" s="52" t="s">
        <v>55</v>
      </c>
      <c r="K37" s="258"/>
      <c r="L37" s="52"/>
      <c r="M37" s="53"/>
    </row>
    <row r="38" spans="2:13" ht="19.5">
      <c r="B38" s="51" t="s">
        <v>38</v>
      </c>
      <c r="C38" s="122"/>
      <c r="D38" s="52" t="s">
        <v>56</v>
      </c>
      <c r="E38" s="258"/>
      <c r="F38" s="52" t="s">
        <v>70</v>
      </c>
      <c r="G38" s="258"/>
      <c r="H38" s="52" t="s">
        <v>56</v>
      </c>
      <c r="I38" s="258"/>
      <c r="J38" s="52" t="s">
        <v>70</v>
      </c>
      <c r="K38" s="258"/>
      <c r="L38" s="52"/>
      <c r="M38" s="53"/>
    </row>
    <row r="39" spans="2:13" ht="19.5">
      <c r="B39" s="51" t="s">
        <v>39</v>
      </c>
      <c r="C39" s="122"/>
      <c r="D39" s="52" t="s">
        <v>61</v>
      </c>
      <c r="E39" s="258"/>
      <c r="F39" s="52" t="s">
        <v>61</v>
      </c>
      <c r="G39" s="258"/>
      <c r="H39" s="52" t="s">
        <v>61</v>
      </c>
      <c r="I39" s="258"/>
      <c r="J39" s="52" t="s">
        <v>61</v>
      </c>
      <c r="K39" s="258"/>
      <c r="L39" s="52"/>
      <c r="M39" s="53"/>
    </row>
    <row r="40" spans="2:13">
      <c r="B40" s="54" t="s">
        <v>40</v>
      </c>
      <c r="C40" s="123"/>
      <c r="D40" s="34"/>
      <c r="E40" s="259"/>
      <c r="H40" s="34"/>
      <c r="I40" s="259"/>
      <c r="J40" s="34"/>
      <c r="K40" s="259"/>
      <c r="L40" s="34"/>
      <c r="M40" s="53"/>
    </row>
    <row r="41" spans="2:13">
      <c r="B41" s="48"/>
      <c r="D41" s="34"/>
      <c r="E41" s="259"/>
      <c r="F41" s="34"/>
      <c r="G41" s="259"/>
      <c r="H41" s="34"/>
      <c r="I41" s="259"/>
      <c r="J41" s="34"/>
      <c r="K41" s="259"/>
      <c r="L41" s="34"/>
      <c r="M41" s="53"/>
    </row>
    <row r="42" spans="2:13">
      <c r="B42" s="50" t="s">
        <v>41</v>
      </c>
      <c r="C42" s="121"/>
      <c r="D42" s="55"/>
      <c r="E42" s="260"/>
      <c r="F42" s="34"/>
      <c r="G42" s="259"/>
      <c r="H42" s="34"/>
      <c r="I42" s="259"/>
      <c r="J42" s="55" t="s">
        <v>42</v>
      </c>
      <c r="K42" s="260"/>
      <c r="L42" s="34"/>
      <c r="M42" s="53"/>
    </row>
    <row r="43" spans="2:13" ht="15.75">
      <c r="B43" s="56" t="s">
        <v>43</v>
      </c>
      <c r="C43" s="124"/>
      <c r="D43" s="55"/>
      <c r="E43" s="260"/>
      <c r="F43" s="34" t="s">
        <v>15</v>
      </c>
      <c r="G43" s="259"/>
      <c r="H43" s="34" t="s">
        <v>44</v>
      </c>
      <c r="I43" s="259"/>
      <c r="J43" s="57" t="s">
        <v>45</v>
      </c>
      <c r="K43" s="259"/>
      <c r="M43" s="53"/>
    </row>
    <row r="44" spans="2:13" ht="15.75">
      <c r="B44" s="56" t="s">
        <v>46</v>
      </c>
      <c r="C44" s="124"/>
      <c r="D44" s="55" t="s">
        <v>47</v>
      </c>
      <c r="E44" s="260"/>
      <c r="F44" s="34"/>
      <c r="G44" s="259"/>
      <c r="H44" s="34" t="s">
        <v>44</v>
      </c>
      <c r="I44" s="259"/>
      <c r="J44" s="57" t="s">
        <v>48</v>
      </c>
      <c r="K44" s="259"/>
      <c r="M44" s="53"/>
    </row>
    <row r="45" spans="2:13">
      <c r="B45" s="48" t="s">
        <v>49</v>
      </c>
      <c r="D45" s="34"/>
      <c r="E45" s="259"/>
      <c r="F45" s="58"/>
      <c r="G45" s="268"/>
      <c r="H45" s="34"/>
      <c r="I45" s="259"/>
      <c r="J45" s="34"/>
      <c r="K45" s="259"/>
      <c r="L45" s="34"/>
      <c r="M45" s="53"/>
    </row>
    <row r="46" spans="2:13">
      <c r="B46" s="48"/>
      <c r="D46" s="55"/>
      <c r="E46" s="260"/>
      <c r="F46" s="34"/>
      <c r="G46" s="259"/>
      <c r="H46" s="34"/>
      <c r="I46" s="259"/>
      <c r="J46" s="34"/>
      <c r="K46" s="259"/>
      <c r="L46" s="34"/>
      <c r="M46" s="53"/>
    </row>
    <row r="47" spans="2:13" ht="19.5" thickBot="1">
      <c r="B47" s="59" t="s">
        <v>50</v>
      </c>
      <c r="C47" s="125"/>
      <c r="D47" s="60"/>
      <c r="E47" s="261"/>
      <c r="F47" s="34"/>
      <c r="G47" s="259"/>
      <c r="H47" s="60"/>
      <c r="I47" s="261"/>
      <c r="J47" s="60"/>
      <c r="K47" s="261"/>
      <c r="L47" s="60"/>
      <c r="M47" s="53"/>
    </row>
    <row r="48" spans="2:13" ht="16.5" thickBot="1">
      <c r="B48" s="61" t="s">
        <v>51</v>
      </c>
      <c r="C48" s="124"/>
      <c r="D48" s="62" t="s">
        <v>869</v>
      </c>
      <c r="E48" s="262"/>
      <c r="F48" s="62" t="s">
        <v>134</v>
      </c>
      <c r="G48" s="262"/>
      <c r="H48" s="62" t="s">
        <v>134</v>
      </c>
      <c r="I48" s="262"/>
      <c r="J48" s="62" t="s">
        <v>870</v>
      </c>
      <c r="K48" s="262"/>
      <c r="L48" s="62"/>
      <c r="M48" s="53"/>
    </row>
    <row r="49" spans="2:13" ht="16.5" thickBot="1">
      <c r="B49" s="61" t="s">
        <v>52</v>
      </c>
      <c r="C49" s="124"/>
      <c r="D49" s="64">
        <v>76</v>
      </c>
      <c r="E49" s="263"/>
      <c r="F49" s="64">
        <v>78</v>
      </c>
      <c r="G49" s="263"/>
      <c r="H49" s="64">
        <v>79</v>
      </c>
      <c r="I49" s="263"/>
      <c r="J49" s="64">
        <v>78</v>
      </c>
      <c r="K49" s="263"/>
      <c r="L49" s="62"/>
      <c r="M49" s="53"/>
    </row>
    <row r="50" spans="2:13">
      <c r="B50" s="65" t="s">
        <v>53</v>
      </c>
      <c r="C50" s="126"/>
      <c r="D50" s="34"/>
      <c r="E50" s="259"/>
      <c r="J50" s="34"/>
      <c r="K50" s="259"/>
      <c r="L50" s="34"/>
      <c r="M50" s="53"/>
    </row>
    <row r="51" spans="2:13" ht="15.75">
      <c r="B51" s="66" t="s">
        <v>871</v>
      </c>
      <c r="C51" s="127"/>
      <c r="D51" s="34"/>
      <c r="E51" s="259"/>
      <c r="F51" s="34"/>
      <c r="G51" s="259"/>
      <c r="H51" s="34"/>
      <c r="I51" s="259"/>
      <c r="J51" s="34"/>
      <c r="K51" s="259"/>
      <c r="L51" s="34"/>
      <c r="M51" s="53"/>
    </row>
    <row r="52" spans="2:13" ht="15.75">
      <c r="B52" s="66" t="s">
        <v>872</v>
      </c>
      <c r="C52" s="127"/>
      <c r="D52" s="34"/>
      <c r="E52" s="259"/>
      <c r="F52" s="34"/>
      <c r="G52" s="259"/>
      <c r="H52" s="34"/>
      <c r="I52" s="259"/>
      <c r="J52" s="34"/>
      <c r="K52" s="259"/>
      <c r="L52" s="34"/>
      <c r="M52" s="53"/>
    </row>
    <row r="53" spans="2:13" ht="15.75" thickBot="1">
      <c r="B53" s="67"/>
      <c r="C53" s="68"/>
      <c r="D53" s="68"/>
      <c r="E53" s="264"/>
      <c r="F53" s="68"/>
      <c r="G53" s="264"/>
      <c r="H53" s="68"/>
      <c r="I53" s="264"/>
      <c r="J53" s="68"/>
      <c r="K53" s="264"/>
      <c r="L53" s="68"/>
      <c r="M53" s="98"/>
    </row>
    <row r="54" spans="2:13" ht="15.75" thickTop="1"/>
  </sheetData>
  <mergeCells count="2">
    <mergeCell ref="B1:M1"/>
    <mergeCell ref="H2:J2"/>
  </mergeCells>
  <dataValidations disablePrompts="1" count="8">
    <dataValidation type="list" errorStyle="warning" operator="equal" allowBlank="1" showErrorMessage="1" sqref="D8:L8" xr:uid="{00000000-0002-0000-2800-000000000000}">
      <formula1>"17,,399,671,1686,1640"</formula1>
    </dataValidation>
    <dataValidation type="list" errorStyle="information" operator="equal" allowBlank="1" showErrorMessage="1" sqref="D34:L34" xr:uid="{00000000-0002-0000-2800-000001000000}">
      <formula1>"Harold Boettcher,Gene Ezzell,Rob Grau,Roger Koss,Gray Lackey,Michael S MacLean,Joe Mills,John F Morck,Ray Albers"</formula1>
    </dataValidation>
    <dataValidation type="list" errorStyle="information" operator="equal" allowBlank="1" showErrorMessage="1" sqref="D35:L35" xr:uid="{00000000-0002-0000-2800-000002000000}">
      <formula1>"Donald Marshall,Charles Stirewalt,Chris Tilley,John Tredway,Victor Varney"</formula1>
    </dataValidation>
    <dataValidation errorStyle="information" allowBlank="1" showInputMessage="1" showErrorMessage="1" sqref="D40:E40" xr:uid="{00000000-0002-0000-2800-000003000000}"/>
    <dataValidation type="list" errorStyle="information" operator="equal" allowBlank="1" showErrorMessage="1" sqref="D39:L39" xr:uid="{00000000-0002-0000-2800-000004000000}">
      <formula1>"Dennis Winchell, Art Kotz, Harold BoettcherArt Kotz, Rob Grau,Joe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38:L38" xr:uid="{00000000-0002-0000-2800-000005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37:L37" xr:uid="{00000000-0002-0000-2800-000006000000}">
      <formula1>"Chris R Boli,Jay Horn, Nathan DeWitt"</formula1>
    </dataValidation>
    <dataValidation type="list" errorStyle="information" operator="equal" allowBlank="1" showErrorMessage="1" sqref="D33:L33" xr:uid="{00000000-0002-0000-2800-000007000000}">
      <formula1>"Ted Dunn,Richard Gray,Billy Rueckert, Victor Varney"</formula1>
    </dataValidation>
  </dataValidations>
  <pageMargins left="0.7" right="0.7" top="0.75" bottom="0.75" header="0.3" footer="0.3"/>
  <pageSetup scale="61" fitToWidth="0" orientation="portrait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34"/>
  <dimension ref="A1:Q57"/>
  <sheetViews>
    <sheetView workbookViewId="0"/>
  </sheetViews>
  <sheetFormatPr defaultRowHeight="15"/>
  <cols>
    <col min="1" max="1" width="3.28515625" customWidth="1"/>
    <col min="2" max="2" width="35.28515625" customWidth="1"/>
    <col min="3" max="3" width="2.28515625" customWidth="1"/>
    <col min="4" max="4" width="20.7109375" customWidth="1"/>
    <col min="5" max="5" width="2.140625" style="14" customWidth="1"/>
    <col min="6" max="6" width="20.7109375" customWidth="1"/>
    <col min="7" max="7" width="2.140625" style="14" customWidth="1"/>
    <col min="8" max="8" width="20.7109375" customWidth="1"/>
    <col min="9" max="9" width="1.7109375" style="14" customWidth="1"/>
    <col min="10" max="10" width="20.7109375" customWidth="1"/>
    <col min="11" max="11" width="2.140625" style="14" customWidth="1"/>
    <col min="12" max="12" width="20.7109375" customWidth="1"/>
    <col min="13" max="13" width="18" customWidth="1"/>
    <col min="14" max="14" width="33.85546875" customWidth="1"/>
    <col min="15" max="15" width="23.28515625" customWidth="1"/>
    <col min="16" max="1030" width="11.7109375" customWidth="1"/>
  </cols>
  <sheetData>
    <row r="1" spans="1:17" ht="21.6" customHeight="1" thickTop="1">
      <c r="B1" s="499" t="s">
        <v>3</v>
      </c>
      <c r="C1" s="499"/>
      <c r="D1" s="499"/>
      <c r="E1" s="499"/>
      <c r="F1" s="499"/>
      <c r="G1" s="499"/>
      <c r="H1" s="499"/>
      <c r="I1" s="499"/>
      <c r="J1" s="499"/>
      <c r="K1" s="499"/>
      <c r="L1" s="499"/>
      <c r="M1" s="499"/>
    </row>
    <row r="2" spans="1:17" ht="21.6" customHeight="1">
      <c r="B2" s="5" t="s">
        <v>4</v>
      </c>
      <c r="C2" s="110"/>
      <c r="D2" s="239"/>
      <c r="E2" s="250"/>
      <c r="F2" s="6" t="s">
        <v>5</v>
      </c>
      <c r="G2" s="265"/>
      <c r="H2" s="500">
        <v>45039</v>
      </c>
      <c r="I2" s="500"/>
      <c r="J2" s="500"/>
      <c r="K2" s="271"/>
      <c r="L2" s="99" t="s">
        <v>7</v>
      </c>
      <c r="M2" s="8" t="s">
        <v>6</v>
      </c>
    </row>
    <row r="3" spans="1:17" ht="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105"/>
    </row>
    <row r="4" spans="1:17" ht="21.6" customHeight="1">
      <c r="B4" s="5"/>
      <c r="C4" s="110"/>
      <c r="D4" s="9"/>
      <c r="E4" s="251"/>
      <c r="F4" s="102"/>
      <c r="G4" s="266"/>
      <c r="H4" s="35">
        <f>IF(H2=0," ",VLOOKUP(H2,'2023_Trains'!C9:N62,11,))</f>
        <v>1588</v>
      </c>
      <c r="I4" s="270"/>
      <c r="J4" s="246"/>
      <c r="K4" s="273"/>
      <c r="L4" s="35"/>
      <c r="M4" s="108"/>
    </row>
    <row r="5" spans="1:17" ht="21.6" customHeight="1">
      <c r="B5" s="10" t="s">
        <v>8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21.6" customHeight="1">
      <c r="A6" s="14"/>
      <c r="B6" s="15" t="s">
        <v>9</v>
      </c>
      <c r="C6" s="112"/>
      <c r="D6" s="16" t="str">
        <f>IF($H$2=0," ",IF(VLOOKUP($H$2,'2023_Trains'!$C$7:$N$63,4)=0," ",VLOOKUP($H$2,'2023_Trains'!$C$7:$N$63,4,FALSE)))</f>
        <v>2:30 pm</v>
      </c>
      <c r="E6" s="253"/>
      <c r="F6" s="16" t="str">
        <f>IF($H$2=0," ",IF(VLOOKUP($H$2,'2023_Trains'!$C$7:$N$63,5)=0," ",VLOOKUP($H$2,'2023_Trains'!$C$7:$N$63,5,FALSE)))</f>
        <v xml:space="preserve"> </v>
      </c>
      <c r="G6" s="253"/>
      <c r="H6" s="16" t="str">
        <f>IF($H$2=0," ",IF(VLOOKUP($H$2,'2023_Trains'!$C$7:$N$63,6)=0," ",VLOOKUP($H$2,'2023_Trains'!$C$7:$N$63,6,FALSE)))</f>
        <v xml:space="preserve"> </v>
      </c>
      <c r="I6" s="253"/>
      <c r="J6" s="16" t="str">
        <f>IF($H$2=0," ",IF(VLOOKUP($H$2,'2023_Trains'!$C$7:$N$63,7)=0," ",VLOOKUP($H$2,'2023_Trains'!$C$7:$N$63,7,FALSE)))</f>
        <v xml:space="preserve"> </v>
      </c>
      <c r="K6" s="253"/>
      <c r="L6" s="16" t="str">
        <f>IF($H$2=0," ",IF(VLOOKUP($H$2,'2023_Trains'!$C$7:$N$63,8)=0," ",VLOOKUP($H$2,'2023_Trains'!$C$7:$N$63,8,FALSE)))</f>
        <v xml:space="preserve"> </v>
      </c>
      <c r="M6" s="17"/>
      <c r="N6" s="14"/>
    </row>
    <row r="7" spans="1:17" ht="21.6" customHeight="1">
      <c r="A7" s="14"/>
      <c r="B7" s="18" t="s">
        <v>10</v>
      </c>
      <c r="C7" s="113"/>
      <c r="D7" s="244">
        <f>IF(D6=" "," ",VALUE(D6))</f>
        <v>0.60416666666666663</v>
      </c>
      <c r="E7" s="253"/>
      <c r="F7" s="244" t="str">
        <f>IF(F6=" "," ",VALUE(F6))</f>
        <v xml:space="preserve"> </v>
      </c>
      <c r="G7" s="253"/>
      <c r="H7" s="244" t="str">
        <f t="shared" ref="H7:L7" si="0">IF(H6=" "," ",VALUE(H6))</f>
        <v xml:space="preserve"> </v>
      </c>
      <c r="I7" s="253"/>
      <c r="J7" s="244" t="str">
        <f t="shared" si="0"/>
        <v xml:space="preserve"> </v>
      </c>
      <c r="K7" s="253"/>
      <c r="L7" s="244" t="str">
        <f t="shared" si="0"/>
        <v xml:space="preserve"> </v>
      </c>
      <c r="M7" s="97"/>
      <c r="N7" s="14"/>
      <c r="O7" s="282"/>
    </row>
    <row r="8" spans="1:17" ht="21.6" customHeight="1">
      <c r="B8" s="18" t="s">
        <v>11</v>
      </c>
      <c r="C8" s="113"/>
      <c r="D8" s="22">
        <v>671</v>
      </c>
      <c r="E8" s="19"/>
      <c r="F8" s="22"/>
      <c r="G8" s="19"/>
      <c r="H8" s="22"/>
      <c r="I8" s="19"/>
      <c r="J8" s="22"/>
      <c r="K8" s="19"/>
      <c r="L8" s="22"/>
      <c r="M8" s="20"/>
    </row>
    <row r="9" spans="1:17" ht="21.6" customHeight="1">
      <c r="B9" s="23"/>
      <c r="C9" s="114"/>
      <c r="D9" s="99" t="s">
        <v>7</v>
      </c>
      <c r="M9" s="20"/>
    </row>
    <row r="10" spans="1:17" ht="30" customHeight="1">
      <c r="B10" s="25" t="s">
        <v>12</v>
      </c>
      <c r="C10" s="132" t="s">
        <v>840</v>
      </c>
      <c r="D10" s="128">
        <f t="shared" ref="D10:F12" si="1">IF(C10=0," ",TIMEVALUE(LEFT(C10,2)&amp;":"&amp;MID(C10,3,2)&amp;":"&amp;RIGHT(C10,2)))</f>
        <v>0.60945601851851849</v>
      </c>
      <c r="E10" s="132"/>
      <c r="F10" s="128" t="str">
        <f t="shared" si="1"/>
        <v xml:space="preserve"> </v>
      </c>
      <c r="G10" s="132"/>
      <c r="H10" s="128" t="str">
        <f t="shared" ref="H10" si="2">IF(G10=0," ",TIMEVALUE(LEFT(G10,2)&amp;":"&amp;MID(G10,3,2)&amp;":"&amp;RIGHT(G10,2)))</f>
        <v xml:space="preserve"> </v>
      </c>
      <c r="I10" s="132"/>
      <c r="J10" s="128" t="str">
        <f t="shared" ref="J10" si="3">IF(I10=0," ",TIMEVALUE(LEFT(I10,2)&amp;":"&amp;MID(I10,3,2)&amp;":"&amp;RIGHT(I10,2)))</f>
        <v xml:space="preserve"> </v>
      </c>
      <c r="K10" s="132"/>
      <c r="L10" s="128" t="str">
        <f t="shared" ref="L10" si="4">IF(K10=0," ",TIMEVALUE(LEFT(K10,2)&amp;":"&amp;MID(K10,3,2)&amp;":"&amp;RIGHT(K10,2)))</f>
        <v xml:space="preserve"> </v>
      </c>
      <c r="M10" s="129"/>
    </row>
    <row r="11" spans="1:17" ht="21.6" customHeight="1">
      <c r="B11" s="27" t="s">
        <v>13</v>
      </c>
      <c r="C11" s="248" t="s">
        <v>841</v>
      </c>
      <c r="D11" s="134" t="str">
        <f>IF(C12=0," ",$L$2)</f>
        <v>R</v>
      </c>
      <c r="E11" s="248"/>
      <c r="F11" s="134" t="str">
        <f t="shared" ref="F11" si="5">IF(E12=0," ",$L$2)</f>
        <v xml:space="preserve"> </v>
      </c>
      <c r="G11" s="248"/>
      <c r="H11" s="134" t="str">
        <f t="shared" ref="H11" si="6">IF(G12=0," ",$L$2)</f>
        <v xml:space="preserve"> </v>
      </c>
      <c r="I11" s="248"/>
      <c r="J11" s="134" t="str">
        <f t="shared" ref="J11" si="7">IF(I12=0," ",$L$2)</f>
        <v xml:space="preserve"> </v>
      </c>
      <c r="K11" s="248"/>
      <c r="L11" s="134" t="str">
        <f t="shared" ref="L11" si="8">IF(K12=0," ",$L$2)</f>
        <v xml:space="preserve"> </v>
      </c>
      <c r="M11" s="129"/>
      <c r="O11" s="245"/>
    </row>
    <row r="12" spans="1:17" ht="30" customHeight="1">
      <c r="B12" s="25" t="s">
        <v>14</v>
      </c>
      <c r="C12" s="132" t="s">
        <v>842</v>
      </c>
      <c r="D12" s="128">
        <f t="shared" si="1"/>
        <v>0.61439814814814808</v>
      </c>
      <c r="E12" s="132"/>
      <c r="F12" s="128" t="str">
        <f t="shared" ref="F12" si="9">IF(E12=0," ",TIMEVALUE(LEFT(E12,2)&amp;":"&amp;MID(E12,3,2)&amp;":"&amp;RIGHT(E12,2)))</f>
        <v xml:space="preserve"> </v>
      </c>
      <c r="G12" s="132"/>
      <c r="H12" s="128" t="str">
        <f t="shared" ref="H12" si="10">IF(G12=0," ",TIMEVALUE(LEFT(G12,2)&amp;":"&amp;MID(G12,3,2)&amp;":"&amp;RIGHT(G12,2)))</f>
        <v xml:space="preserve"> </v>
      </c>
      <c r="I12" s="132"/>
      <c r="J12" s="128" t="str">
        <f t="shared" ref="J12" si="11">IF(I12=0," ",TIMEVALUE(LEFT(I12,2)&amp;":"&amp;MID(I12,3,2)&amp;":"&amp;RIGHT(I12,2)))</f>
        <v xml:space="preserve"> </v>
      </c>
      <c r="K12" s="132"/>
      <c r="L12" s="128" t="str">
        <f t="shared" ref="L12" si="12">IF(K12=0," ",TIMEVALUE(LEFT(K12,2)&amp;":"&amp;MID(K12,3,2)&amp;":"&amp;RIGHT(K12,2)))</f>
        <v xml:space="preserve"> </v>
      </c>
      <c r="M12" s="129"/>
      <c r="O12" s="301"/>
    </row>
    <row r="13" spans="1:17" ht="30" customHeight="1">
      <c r="B13" s="25" t="s">
        <v>16</v>
      </c>
      <c r="C13" s="132" t="s">
        <v>843</v>
      </c>
      <c r="D13" s="128">
        <f>IF(C13=0," ",TIMEVALUE(LEFT(C13,2)&amp;":"&amp;MID(C13,3,2)&amp;":"&amp;RIGHT(C13,2)))</f>
        <v>0.62216435185185182</v>
      </c>
      <c r="E13" s="133"/>
      <c r="F13" s="128" t="str">
        <f>IF(E13=0," ",TIMEVALUE(LEFT(E13,2)&amp;":"&amp;MID(E13,3,2)&amp;":"&amp;RIGHT(E13,2)))</f>
        <v xml:space="preserve"> </v>
      </c>
      <c r="G13" s="133"/>
      <c r="H13" s="128" t="str">
        <f>IF(G13=0," ",TIMEVALUE(LEFT(G13,2)&amp;":"&amp;MID(G13,3,2)&amp;":"&amp;RIGHT(G13,2)))</f>
        <v xml:space="preserve"> </v>
      </c>
      <c r="I13" s="133"/>
      <c r="J13" s="128" t="str">
        <f>IF(I13=0," ",TIMEVALUE(LEFT(I13,2)&amp;":"&amp;MID(I13,3,2)&amp;":"&amp;RIGHT(I13,2)))</f>
        <v xml:space="preserve"> </v>
      </c>
      <c r="K13" s="133"/>
      <c r="L13" s="128" t="str">
        <f>IF(K13=0," ",TIMEVALUE(LEFT(K13,2)&amp;":"&amp;MID(K13,3,2)&amp;":"&amp;RIGHT(K13,2)))</f>
        <v xml:space="preserve"> </v>
      </c>
      <c r="M13" s="129" t="s">
        <v>15</v>
      </c>
    </row>
    <row r="14" spans="1:17" ht="30" customHeight="1">
      <c r="B14" s="25" t="s">
        <v>17</v>
      </c>
      <c r="C14" s="132" t="s">
        <v>844</v>
      </c>
      <c r="D14" s="128">
        <f t="shared" ref="D14:D19" si="13">IF(C14=0," ",TIMEVALUE(LEFT(C14,2)&amp;":"&amp;MID(C14,3,2)&amp;":"&amp;RIGHT(C14,2)))</f>
        <v>0.6341782407407407</v>
      </c>
      <c r="E14" s="132"/>
      <c r="F14" s="128" t="str">
        <f t="shared" ref="F14:F19" si="14">IF(E14=0," ",TIMEVALUE(LEFT(E14,2)&amp;":"&amp;MID(E14,3,2)&amp;":"&amp;RIGHT(E14,2)))</f>
        <v xml:space="preserve"> </v>
      </c>
      <c r="G14" s="132"/>
      <c r="H14" s="128" t="str">
        <f t="shared" ref="H14:H17" si="15">IF(G14=0," ",TIMEVALUE(LEFT(G14,2)&amp;":"&amp;MID(G14,3,2)&amp;":"&amp;RIGHT(G14,2)))</f>
        <v xml:space="preserve"> </v>
      </c>
      <c r="I14" s="132"/>
      <c r="J14" s="128" t="str">
        <f t="shared" ref="J14:J17" si="16">IF(I14=0," ",TIMEVALUE(LEFT(I14,2)&amp;":"&amp;MID(I14,3,2)&amp;":"&amp;RIGHT(I14,2)))</f>
        <v xml:space="preserve"> </v>
      </c>
      <c r="K14" s="132"/>
      <c r="L14" s="128" t="str">
        <f t="shared" ref="L14:L19" si="17">IF(K14=0," ",TIMEVALUE(LEFT(K14,2)&amp;":"&amp;MID(K14,3,2)&amp;":"&amp;RIGHT(K14,2)))</f>
        <v xml:space="preserve"> </v>
      </c>
      <c r="M14" s="129"/>
      <c r="Q14" s="247"/>
    </row>
    <row r="15" spans="1:17" ht="30" customHeight="1">
      <c r="B15" s="25" t="s">
        <v>18</v>
      </c>
      <c r="C15" s="132" t="s">
        <v>845</v>
      </c>
      <c r="D15" s="128">
        <f t="shared" si="13"/>
        <v>0.63912037037037039</v>
      </c>
      <c r="E15" s="132"/>
      <c r="F15" s="128" t="str">
        <f t="shared" si="14"/>
        <v xml:space="preserve"> </v>
      </c>
      <c r="G15" s="132"/>
      <c r="H15" s="128" t="str">
        <f t="shared" si="15"/>
        <v xml:space="preserve"> </v>
      </c>
      <c r="I15" s="132"/>
      <c r="J15" s="128" t="str">
        <f t="shared" si="16"/>
        <v xml:space="preserve"> </v>
      </c>
      <c r="K15" s="132"/>
      <c r="L15" s="128" t="str">
        <f t="shared" si="17"/>
        <v xml:space="preserve"> </v>
      </c>
      <c r="M15" s="129"/>
    </row>
    <row r="16" spans="1:17" ht="21.6" customHeight="1">
      <c r="B16" s="27" t="s">
        <v>13</v>
      </c>
      <c r="C16" s="133"/>
      <c r="D16" s="134" t="str">
        <f>IF(C17=0," ",$L$2)</f>
        <v>R</v>
      </c>
      <c r="E16" s="133"/>
      <c r="F16" s="134" t="str">
        <f t="shared" ref="F16" si="18">IF(E17=0," ",$L$2)</f>
        <v xml:space="preserve"> </v>
      </c>
      <c r="G16" s="133"/>
      <c r="H16" s="134" t="str">
        <f t="shared" ref="H16" si="19">IF(G17=0," ",$L$2)</f>
        <v xml:space="preserve"> </v>
      </c>
      <c r="I16" s="133"/>
      <c r="J16" s="134" t="str">
        <f t="shared" ref="J16" si="20">IF(I17=0," ",$L$2)</f>
        <v xml:space="preserve"> </v>
      </c>
      <c r="K16" s="133"/>
      <c r="L16" s="134" t="str">
        <f t="shared" ref="L16" si="21">IF(K17=0," ",$L$2)</f>
        <v xml:space="preserve"> </v>
      </c>
      <c r="M16" s="129"/>
    </row>
    <row r="17" spans="2:13" ht="26.25">
      <c r="B17" s="25" t="s">
        <v>19</v>
      </c>
      <c r="C17" s="132" t="s">
        <v>846</v>
      </c>
      <c r="D17" s="128">
        <f t="shared" si="13"/>
        <v>0.64476851851851846</v>
      </c>
      <c r="E17" s="132"/>
      <c r="F17" s="128" t="str">
        <f t="shared" si="14"/>
        <v xml:space="preserve"> </v>
      </c>
      <c r="G17" s="132"/>
      <c r="H17" s="128" t="str">
        <f t="shared" si="15"/>
        <v xml:space="preserve"> </v>
      </c>
      <c r="I17" s="132"/>
      <c r="J17" s="128" t="str">
        <f t="shared" si="16"/>
        <v xml:space="preserve"> </v>
      </c>
      <c r="K17" s="132"/>
      <c r="L17" s="128" t="str">
        <f t="shared" si="17"/>
        <v xml:space="preserve"> </v>
      </c>
      <c r="M17" s="129"/>
    </row>
    <row r="18" spans="2:13" ht="26.25">
      <c r="B18" s="29" t="s">
        <v>21</v>
      </c>
      <c r="C18" s="115"/>
      <c r="D18" s="99" t="str">
        <f>IF(C17=0," ",$L$2)</f>
        <v>R</v>
      </c>
      <c r="E18" s="248"/>
      <c r="F18" s="99" t="str">
        <f>IF(E17=0," ",$L$2)</f>
        <v xml:space="preserve"> </v>
      </c>
      <c r="G18" s="248"/>
      <c r="H18" s="99" t="str">
        <f>IF(G17=0," ",$L$2)</f>
        <v xml:space="preserve"> </v>
      </c>
      <c r="I18" s="248"/>
      <c r="J18" s="99" t="str">
        <f>IF(I17=0," ",$L$2)</f>
        <v xml:space="preserve"> </v>
      </c>
      <c r="K18" s="248"/>
      <c r="L18" s="35" t="str">
        <f>IF(K17=0," ",$L$2)</f>
        <v xml:space="preserve"> </v>
      </c>
      <c r="M18" s="28"/>
    </row>
    <row r="19" spans="2:13" ht="26.25">
      <c r="B19" s="33"/>
      <c r="C19" s="34"/>
      <c r="D19" s="276" t="str">
        <f t="shared" si="13"/>
        <v xml:space="preserve"> </v>
      </c>
      <c r="E19" s="277"/>
      <c r="F19" s="276" t="str">
        <f t="shared" si="14"/>
        <v xml:space="preserve"> </v>
      </c>
      <c r="G19" s="277"/>
      <c r="H19" s="276" t="str">
        <f t="shared" ref="H19" si="22">IF(G19=0," ",TIMEVALUE(LEFT(G19,2)&amp;":"&amp;MID(G19,3,2)&amp;":"&amp;RIGHT(G19,2)))</f>
        <v xml:space="preserve"> </v>
      </c>
      <c r="I19" s="277"/>
      <c r="J19" s="276" t="str">
        <f t="shared" ref="J19" si="23">IF(I19=0," ",TIMEVALUE(LEFT(I19,2)&amp;":"&amp;MID(I19,3,2)&amp;":"&amp;RIGHT(I19,2)))</f>
        <v xml:space="preserve"> </v>
      </c>
      <c r="K19" s="277"/>
      <c r="L19" s="276" t="str">
        <f t="shared" si="17"/>
        <v xml:space="preserve"> </v>
      </c>
      <c r="M19" s="28"/>
    </row>
    <row r="20" spans="2:13" ht="26.25">
      <c r="B20" s="36">
        <v>100</v>
      </c>
      <c r="C20" s="116"/>
      <c r="D20" s="22">
        <v>30</v>
      </c>
      <c r="E20" s="22"/>
      <c r="F20" s="22"/>
      <c r="G20" s="22"/>
      <c r="H20" s="22"/>
      <c r="I20" s="22"/>
      <c r="J20" s="22"/>
      <c r="K20" s="22"/>
      <c r="L20" s="22"/>
      <c r="M20" s="28"/>
    </row>
    <row r="21" spans="2:13" ht="26.25">
      <c r="B21" s="36">
        <v>101</v>
      </c>
      <c r="C21" s="116"/>
      <c r="D21" s="22">
        <v>20</v>
      </c>
      <c r="E21" s="255"/>
      <c r="F21" s="22"/>
      <c r="G21" s="19"/>
      <c r="H21" s="22"/>
      <c r="I21" s="19"/>
      <c r="J21" s="22"/>
      <c r="K21" s="19"/>
      <c r="L21" s="22"/>
      <c r="M21" s="28"/>
    </row>
    <row r="22" spans="2:13" ht="26.25">
      <c r="B22" s="36">
        <v>200</v>
      </c>
      <c r="C22" s="116"/>
      <c r="D22" s="22">
        <v>40</v>
      </c>
      <c r="E22" s="19"/>
      <c r="F22" s="22"/>
      <c r="G22" s="19"/>
      <c r="H22" s="22"/>
      <c r="I22" s="19"/>
      <c r="J22" s="22"/>
      <c r="K22" s="19"/>
      <c r="L22" s="22"/>
      <c r="M22" s="28"/>
    </row>
    <row r="23" spans="2:13" ht="26.25">
      <c r="B23" s="36">
        <v>201</v>
      </c>
      <c r="C23" s="116"/>
      <c r="D23" s="22">
        <v>31</v>
      </c>
      <c r="E23" s="19"/>
      <c r="F23" s="22"/>
      <c r="G23" s="19"/>
      <c r="H23" s="22"/>
      <c r="I23" s="19"/>
      <c r="J23" s="22"/>
      <c r="K23" s="19"/>
      <c r="L23" s="22"/>
      <c r="M23" s="28"/>
    </row>
    <row r="24" spans="2:13" ht="26.25">
      <c r="B24" s="36">
        <v>308</v>
      </c>
      <c r="C24" s="116"/>
      <c r="D24" s="22">
        <v>0</v>
      </c>
      <c r="E24" s="19"/>
      <c r="F24" s="22"/>
      <c r="G24" s="19"/>
      <c r="H24" s="22"/>
      <c r="I24" s="19"/>
      <c r="J24" s="22"/>
      <c r="K24" s="19"/>
      <c r="L24" s="22"/>
      <c r="M24" s="28"/>
    </row>
    <row r="25" spans="2:13" ht="26.25">
      <c r="B25" s="38" t="s">
        <v>24</v>
      </c>
      <c r="C25" s="117"/>
      <c r="D25" s="22" t="str">
        <f>IF(D8=0," ","0")</f>
        <v>0</v>
      </c>
      <c r="E25" s="19"/>
      <c r="F25" s="22" t="str">
        <f>IF(F8=0," ","0")</f>
        <v xml:space="preserve"> </v>
      </c>
      <c r="G25" s="19"/>
      <c r="H25" s="22" t="str">
        <f>IF(H8=0," ","0")</f>
        <v xml:space="preserve"> </v>
      </c>
      <c r="I25" s="19"/>
      <c r="J25" s="22" t="str">
        <f>IF(J8=0," ","0")</f>
        <v xml:space="preserve"> </v>
      </c>
      <c r="K25" s="19"/>
      <c r="L25" s="22" t="str">
        <f>IF(L8=0," ","0")</f>
        <v xml:space="preserve"> </v>
      </c>
      <c r="M25" s="28"/>
    </row>
    <row r="26" spans="2:13" ht="27" thickBot="1">
      <c r="B26" s="39" t="s">
        <v>25</v>
      </c>
      <c r="C26" s="118"/>
      <c r="D26" s="22" t="str">
        <f>IF(D8=0," ","0")</f>
        <v>0</v>
      </c>
      <c r="E26" s="19"/>
      <c r="F26" s="22" t="str">
        <f>IF(F8=0," ","0")</f>
        <v xml:space="preserve"> </v>
      </c>
      <c r="G26" s="19"/>
      <c r="H26" s="22" t="str">
        <f>IF(H8=0," ","0")</f>
        <v xml:space="preserve"> </v>
      </c>
      <c r="I26" s="19"/>
      <c r="J26" s="22" t="str">
        <f>IF(J8=0," ","0")</f>
        <v xml:space="preserve"> </v>
      </c>
      <c r="K26" s="19"/>
      <c r="L26" s="22" t="str">
        <f>IF(L8=0," ","0")</f>
        <v xml:space="preserve"> </v>
      </c>
      <c r="M26" s="28"/>
    </row>
    <row r="27" spans="2:13" ht="24.75" thickTop="1" thickBot="1">
      <c r="B27" s="42" t="s">
        <v>26</v>
      </c>
      <c r="C27" s="119"/>
      <c r="D27" s="43">
        <f>SUM(D20:D26)</f>
        <v>121</v>
      </c>
      <c r="E27" s="256"/>
      <c r="F27" s="43">
        <f>SUM(F20:F26)</f>
        <v>0</v>
      </c>
      <c r="G27" s="256"/>
      <c r="H27" s="43">
        <f>SUM(H20:H26)</f>
        <v>0</v>
      </c>
      <c r="I27" s="256"/>
      <c r="J27" s="43">
        <f>SUM(J20:J26)</f>
        <v>0</v>
      </c>
      <c r="K27" s="274"/>
      <c r="L27" s="100">
        <f>SUM(L20:L26)</f>
        <v>0</v>
      </c>
      <c r="M27" s="28"/>
    </row>
    <row r="28" spans="2:13" ht="24.75" thickTop="1" thickBot="1">
      <c r="B28" s="42" t="s">
        <v>27</v>
      </c>
      <c r="C28" s="119"/>
      <c r="D28" s="43">
        <f>D27</f>
        <v>121</v>
      </c>
      <c r="E28" s="256"/>
      <c r="F28" s="43">
        <f>D28+F27</f>
        <v>121</v>
      </c>
      <c r="G28" s="256"/>
      <c r="H28" s="43">
        <f>F28+H27</f>
        <v>121</v>
      </c>
      <c r="I28" s="256"/>
      <c r="J28" s="43">
        <f>J27+H28</f>
        <v>121</v>
      </c>
      <c r="K28" s="274"/>
      <c r="L28" s="100">
        <f>L27+J28</f>
        <v>121</v>
      </c>
      <c r="M28" s="130"/>
    </row>
    <row r="29" spans="2:13" ht="24.75" thickTop="1" thickBot="1">
      <c r="B29" s="45" t="s">
        <v>28</v>
      </c>
      <c r="C29" s="120"/>
      <c r="D29" s="46"/>
      <c r="E29" s="257"/>
      <c r="F29" s="43"/>
      <c r="G29" s="256"/>
      <c r="H29" s="46"/>
      <c r="I29" s="257"/>
      <c r="J29" s="46"/>
      <c r="K29" s="275"/>
      <c r="L29" s="101"/>
      <c r="M29" s="28"/>
    </row>
    <row r="30" spans="2:13" ht="24.75" thickTop="1" thickBot="1">
      <c r="B30" s="45" t="s">
        <v>29</v>
      </c>
      <c r="C30" s="120"/>
      <c r="D30" s="46"/>
      <c r="E30" s="257"/>
      <c r="F30" s="46"/>
      <c r="G30" s="257"/>
      <c r="H30" s="46"/>
      <c r="I30" s="257"/>
      <c r="J30" s="46"/>
      <c r="K30" s="275"/>
      <c r="L30" s="101"/>
      <c r="M30" s="131" t="s">
        <v>679</v>
      </c>
    </row>
    <row r="31" spans="2:13" ht="15.75" thickTop="1">
      <c r="B31" s="48"/>
      <c r="L31" s="2" t="s">
        <v>30</v>
      </c>
      <c r="M31" s="28"/>
    </row>
    <row r="32" spans="2:13">
      <c r="B32" s="48"/>
      <c r="L32" s="49" t="s">
        <v>31</v>
      </c>
      <c r="M32" s="28"/>
    </row>
    <row r="33" spans="2:13">
      <c r="B33" s="50" t="s">
        <v>32</v>
      </c>
      <c r="C33" s="121"/>
      <c r="D33" t="s">
        <v>33</v>
      </c>
      <c r="M33" s="28"/>
    </row>
    <row r="34" spans="2:13" ht="19.5">
      <c r="B34" s="51" t="s">
        <v>34</v>
      </c>
      <c r="C34" s="122"/>
      <c r="D34" s="52" t="s">
        <v>55</v>
      </c>
      <c r="E34" s="258"/>
      <c r="F34" s="52"/>
      <c r="G34" s="258"/>
      <c r="H34" s="52"/>
      <c r="I34" s="258"/>
      <c r="J34" s="52"/>
      <c r="K34" s="258"/>
      <c r="L34" s="52"/>
      <c r="M34" s="28"/>
    </row>
    <row r="35" spans="2:13" ht="19.5">
      <c r="B35" s="51" t="s">
        <v>35</v>
      </c>
      <c r="C35" s="122"/>
      <c r="D35" s="52" t="s">
        <v>63</v>
      </c>
      <c r="E35" s="258"/>
      <c r="F35" s="52"/>
      <c r="G35" s="258"/>
      <c r="H35" s="52"/>
      <c r="I35" s="258"/>
      <c r="J35" s="52"/>
      <c r="K35" s="258"/>
      <c r="L35" s="52"/>
      <c r="M35" s="53"/>
    </row>
    <row r="36" spans="2:13" ht="19.5">
      <c r="B36" s="51" t="s">
        <v>36</v>
      </c>
      <c r="C36" s="122"/>
      <c r="D36" s="52" t="s">
        <v>60</v>
      </c>
      <c r="E36" s="258"/>
      <c r="F36" s="52"/>
      <c r="G36" s="258"/>
      <c r="H36" s="52"/>
      <c r="I36" s="258"/>
      <c r="J36" s="52"/>
      <c r="K36" s="258"/>
      <c r="L36" s="52"/>
      <c r="M36" s="53"/>
    </row>
    <row r="37" spans="2:13" ht="19.5">
      <c r="B37" s="51"/>
      <c r="C37" s="122"/>
      <c r="D37" s="52"/>
      <c r="E37" s="258"/>
      <c r="F37" s="4"/>
      <c r="G37" s="267"/>
      <c r="H37" s="52"/>
      <c r="I37" s="258"/>
      <c r="J37" s="52"/>
      <c r="K37" s="258"/>
      <c r="L37" s="52"/>
      <c r="M37" s="53"/>
    </row>
    <row r="38" spans="2:13" ht="19.5">
      <c r="B38" s="51" t="s">
        <v>37</v>
      </c>
      <c r="C38" s="122"/>
      <c r="D38" s="52" t="s">
        <v>485</v>
      </c>
      <c r="E38" s="258"/>
      <c r="F38" s="52"/>
      <c r="G38" s="258"/>
      <c r="H38" s="52"/>
      <c r="I38" s="258"/>
      <c r="J38" s="52"/>
      <c r="K38" s="258"/>
      <c r="L38" s="52"/>
      <c r="M38" s="53"/>
    </row>
    <row r="39" spans="2:13" ht="19.5">
      <c r="B39" s="51" t="s">
        <v>38</v>
      </c>
      <c r="C39" s="122"/>
      <c r="D39" s="52" t="s">
        <v>69</v>
      </c>
      <c r="E39" s="258"/>
      <c r="F39" s="52"/>
      <c r="G39" s="258"/>
      <c r="H39" s="52"/>
      <c r="I39" s="258"/>
      <c r="J39" s="52"/>
      <c r="K39" s="258"/>
      <c r="L39" s="52"/>
      <c r="M39" s="53"/>
    </row>
    <row r="40" spans="2:13" ht="19.5">
      <c r="B40" s="51" t="s">
        <v>39</v>
      </c>
      <c r="C40" s="122"/>
      <c r="D40" s="52" t="s">
        <v>138</v>
      </c>
      <c r="E40" s="258"/>
      <c r="F40" s="52"/>
      <c r="G40" s="258"/>
      <c r="H40" s="52"/>
      <c r="I40" s="258"/>
      <c r="J40" s="52"/>
      <c r="K40" s="258"/>
      <c r="L40" s="52"/>
      <c r="M40" s="53"/>
    </row>
    <row r="41" spans="2:13">
      <c r="B41" s="54" t="s">
        <v>40</v>
      </c>
      <c r="C41" s="123"/>
      <c r="D41" s="34"/>
      <c r="E41" s="259"/>
      <c r="H41" s="34"/>
      <c r="I41" s="259"/>
      <c r="J41" s="34"/>
      <c r="K41" s="259"/>
      <c r="L41" s="34"/>
      <c r="M41" s="53"/>
    </row>
    <row r="42" spans="2:13">
      <c r="B42" s="48"/>
      <c r="D42" s="34"/>
      <c r="E42" s="259"/>
      <c r="F42" s="34"/>
      <c r="G42" s="259"/>
      <c r="H42" s="34"/>
      <c r="I42" s="259"/>
      <c r="J42" s="34"/>
      <c r="K42" s="259"/>
      <c r="L42" s="34"/>
      <c r="M42" s="53"/>
    </row>
    <row r="43" spans="2:13">
      <c r="B43" s="50" t="s">
        <v>41</v>
      </c>
      <c r="C43" s="121"/>
      <c r="D43" s="55"/>
      <c r="E43" s="260"/>
      <c r="F43" s="34"/>
      <c r="G43" s="259"/>
      <c r="H43" s="34"/>
      <c r="I43" s="259"/>
      <c r="J43" s="55" t="s">
        <v>42</v>
      </c>
      <c r="K43" s="260"/>
      <c r="L43" s="34"/>
      <c r="M43" s="53"/>
    </row>
    <row r="44" spans="2:13" ht="15.75">
      <c r="B44" s="56" t="s">
        <v>43</v>
      </c>
      <c r="C44" s="124"/>
      <c r="D44" s="55"/>
      <c r="E44" s="260"/>
      <c r="F44" s="34" t="s">
        <v>15</v>
      </c>
      <c r="G44" s="259"/>
      <c r="H44" s="34" t="s">
        <v>44</v>
      </c>
      <c r="I44" s="259"/>
      <c r="J44" s="34">
        <f>M29*8</f>
        <v>0</v>
      </c>
      <c r="K44" s="259"/>
      <c r="L44" s="57" t="s">
        <v>45</v>
      </c>
      <c r="M44" s="53"/>
    </row>
    <row r="45" spans="2:13" ht="15.75">
      <c r="B45" s="56" t="s">
        <v>46</v>
      </c>
      <c r="C45" s="124"/>
      <c r="D45" s="55" t="s">
        <v>47</v>
      </c>
      <c r="E45" s="260"/>
      <c r="F45" s="34"/>
      <c r="G45" s="259"/>
      <c r="H45" s="34" t="s">
        <v>44</v>
      </c>
      <c r="I45" s="259"/>
      <c r="J45" s="34">
        <f>F46*8</f>
        <v>0</v>
      </c>
      <c r="K45" s="259"/>
      <c r="L45" s="57" t="s">
        <v>48</v>
      </c>
      <c r="M45" s="53"/>
    </row>
    <row r="46" spans="2:13">
      <c r="B46" s="48" t="s">
        <v>49</v>
      </c>
      <c r="D46" s="34"/>
      <c r="E46" s="259"/>
      <c r="F46" s="58"/>
      <c r="G46" s="268"/>
      <c r="H46" s="34"/>
      <c r="I46" s="259"/>
      <c r="J46" s="34"/>
      <c r="K46" s="259"/>
      <c r="L46" s="34"/>
      <c r="M46" s="53"/>
    </row>
    <row r="47" spans="2:13">
      <c r="B47" s="48"/>
      <c r="D47" s="55"/>
      <c r="E47" s="260"/>
      <c r="F47" s="34"/>
      <c r="G47" s="259"/>
      <c r="H47" s="34"/>
      <c r="I47" s="259"/>
      <c r="J47" s="34"/>
      <c r="K47" s="259"/>
      <c r="L47" s="34"/>
      <c r="M47" s="53"/>
    </row>
    <row r="48" spans="2:13" ht="19.5" thickBot="1">
      <c r="B48" s="59" t="s">
        <v>50</v>
      </c>
      <c r="C48" s="125"/>
      <c r="D48" s="60"/>
      <c r="E48" s="261"/>
      <c r="F48" s="34"/>
      <c r="G48" s="259"/>
      <c r="H48" s="60"/>
      <c r="I48" s="261"/>
      <c r="J48" s="60"/>
      <c r="K48" s="261"/>
      <c r="L48" s="60"/>
      <c r="M48" s="53"/>
    </row>
    <row r="49" spans="2:13" ht="16.5" thickBot="1">
      <c r="B49" s="61" t="s">
        <v>51</v>
      </c>
      <c r="C49" s="124"/>
      <c r="D49" s="62"/>
      <c r="E49" s="262"/>
      <c r="F49" s="62"/>
      <c r="G49" s="262"/>
      <c r="H49" s="62"/>
      <c r="I49" s="262"/>
      <c r="J49" s="62"/>
      <c r="K49" s="262"/>
      <c r="L49" s="62"/>
      <c r="M49" s="53"/>
    </row>
    <row r="50" spans="2:13" ht="16.5" thickBot="1">
      <c r="B50" s="61" t="s">
        <v>52</v>
      </c>
      <c r="C50" s="124"/>
      <c r="D50" s="64"/>
      <c r="E50" s="263"/>
      <c r="F50" s="64"/>
      <c r="G50" s="263"/>
      <c r="H50" s="64"/>
      <c r="I50" s="263"/>
      <c r="J50" s="64"/>
      <c r="K50" s="263"/>
      <c r="L50" s="62"/>
      <c r="M50" s="53"/>
    </row>
    <row r="51" spans="2:13">
      <c r="B51" s="65" t="s">
        <v>53</v>
      </c>
      <c r="C51" s="126"/>
      <c r="D51" s="34"/>
      <c r="E51" s="259"/>
      <c r="J51" s="34"/>
      <c r="K51" s="259"/>
      <c r="L51" s="34"/>
      <c r="M51" s="53"/>
    </row>
    <row r="52" spans="2:13" ht="15.75">
      <c r="B52" s="66" t="s">
        <v>54</v>
      </c>
      <c r="C52" s="127"/>
      <c r="D52" s="34"/>
      <c r="E52" s="259"/>
      <c r="F52" s="34"/>
      <c r="G52" s="259"/>
      <c r="H52" s="34"/>
      <c r="I52" s="259"/>
      <c r="J52" s="34"/>
      <c r="K52" s="259"/>
      <c r="L52" s="34"/>
      <c r="M52" s="53"/>
    </row>
    <row r="53" spans="2:13" ht="15.75">
      <c r="B53" s="66"/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15.75">
      <c r="B54" s="66"/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>
      <c r="B55" s="48"/>
      <c r="D55" s="34"/>
      <c r="E55" s="259"/>
      <c r="F55" s="34"/>
      <c r="G55" s="259"/>
      <c r="H55" s="34"/>
      <c r="I55" s="259"/>
      <c r="J55" s="34"/>
      <c r="K55" s="259"/>
      <c r="L55" s="34"/>
      <c r="M55" s="53"/>
    </row>
    <row r="56" spans="2:13" ht="15.75" thickBot="1">
      <c r="B56" s="67"/>
      <c r="C56" s="68"/>
      <c r="D56" s="68"/>
      <c r="E56" s="264"/>
      <c r="F56" s="68"/>
      <c r="G56" s="264"/>
      <c r="H56" s="68"/>
      <c r="I56" s="264"/>
      <c r="J56" s="68"/>
      <c r="K56" s="264"/>
      <c r="L56" s="68"/>
      <c r="M56" s="98"/>
    </row>
    <row r="57" spans="2:13" ht="15.75" thickTop="1"/>
  </sheetData>
  <mergeCells count="2">
    <mergeCell ref="B1:M1"/>
    <mergeCell ref="H2:J2"/>
  </mergeCells>
  <dataValidations count="8">
    <dataValidation type="list" errorStyle="warning" operator="equal" allowBlank="1" showErrorMessage="1" sqref="D8:L8" xr:uid="{00000000-0002-0000-2900-000000000000}">
      <formula1>"17,,399,671,1686,1640"</formula1>
    </dataValidation>
    <dataValidation type="list" errorStyle="information" operator="equal" allowBlank="1" showErrorMessage="1" sqref="D35:L35" xr:uid="{00000000-0002-0000-2900-000001000000}">
      <formula1>"Harold Boettcher,Gene Ezzell,Rob Grau,Roger Koss,Gray Lackey,Michael S MacLean,Joe Mills,John F Morck,Ray Albers"</formula1>
    </dataValidation>
    <dataValidation type="list" errorStyle="information" operator="equal" allowBlank="1" showErrorMessage="1" sqref="D36:L36" xr:uid="{00000000-0002-0000-2900-000002000000}">
      <formula1>"Donald Marshall,Charles Stirewalt,Chris Tilley,John Tredway,Victor Varney"</formula1>
    </dataValidation>
    <dataValidation errorStyle="information" allowBlank="1" showInputMessage="1" showErrorMessage="1" sqref="D41:E41" xr:uid="{00000000-0002-0000-2900-000003000000}"/>
    <dataValidation type="list" errorStyle="information" operator="equal" allowBlank="1" showErrorMessage="1" sqref="D40:L40" xr:uid="{00000000-0002-0000-2900-000004000000}">
      <formula1>"Dennis Winchell, Art Kotz, Harold BoettcherArt Kotz, Rob Grau,Joe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39:L39" xr:uid="{00000000-0002-0000-2900-000005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38:L38" xr:uid="{00000000-0002-0000-2900-000006000000}">
      <formula1>"Chris R Boli,Jay Horn, Nathan DeWitt"</formula1>
    </dataValidation>
    <dataValidation type="list" errorStyle="information" operator="equal" allowBlank="1" showErrorMessage="1" sqref="D34:L34" xr:uid="{00000000-0002-0000-2900-000007000000}">
      <formula1>"Ted Dunn,Richard Gray,Billy Rueckert, Victor Varney"</formula1>
    </dataValidation>
  </dataValidations>
  <pageMargins left="0.7" right="0.7" top="0.75" bottom="0.75" header="0.3" footer="0.3"/>
  <pageSetup scale="50" orientation="portrait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35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36">
    <pageSetUpPr fitToPage="1"/>
  </sheetPr>
  <dimension ref="A1:Q57"/>
  <sheetViews>
    <sheetView workbookViewId="0"/>
  </sheetViews>
  <sheetFormatPr defaultRowHeight="15"/>
  <cols>
    <col min="1" max="1" width="3.28515625" customWidth="1"/>
    <col min="2" max="2" width="35.28515625" customWidth="1"/>
    <col min="3" max="3" width="2.28515625" customWidth="1"/>
    <col min="4" max="4" width="20.7109375" customWidth="1"/>
    <col min="5" max="5" width="2.140625" style="14" customWidth="1"/>
    <col min="6" max="6" width="17.7109375" customWidth="1"/>
    <col min="7" max="7" width="2.140625" style="14" customWidth="1"/>
    <col min="8" max="8" width="20.7109375" customWidth="1"/>
    <col min="9" max="9" width="1.7109375" style="14" customWidth="1"/>
    <col min="10" max="10" width="20.7109375" customWidth="1"/>
    <col min="11" max="11" width="2.140625" style="14" customWidth="1"/>
    <col min="12" max="12" width="16.42578125" customWidth="1"/>
    <col min="13" max="13" width="12.42578125" customWidth="1"/>
    <col min="14" max="14" width="5.28515625" customWidth="1"/>
    <col min="15" max="15" width="23.28515625" customWidth="1"/>
    <col min="16" max="1030" width="11.7109375" customWidth="1"/>
  </cols>
  <sheetData>
    <row r="1" spans="1:17" ht="21.6" customHeight="1" thickTop="1">
      <c r="B1" s="499" t="s">
        <v>3</v>
      </c>
      <c r="C1" s="499"/>
      <c r="D1" s="499"/>
      <c r="E1" s="499"/>
      <c r="F1" s="499"/>
      <c r="G1" s="499"/>
      <c r="H1" s="499"/>
      <c r="I1" s="499"/>
      <c r="J1" s="499"/>
      <c r="K1" s="499"/>
      <c r="L1" s="499"/>
      <c r="M1" s="499"/>
    </row>
    <row r="2" spans="1:17" ht="21.6" customHeight="1">
      <c r="B2" s="5" t="s">
        <v>4</v>
      </c>
      <c r="C2" s="110"/>
      <c r="D2" s="239"/>
      <c r="E2" s="250"/>
      <c r="F2" s="6" t="s">
        <v>5</v>
      </c>
      <c r="G2" s="265"/>
      <c r="H2" s="505">
        <v>45037</v>
      </c>
      <c r="I2" s="505"/>
      <c r="J2" s="505"/>
      <c r="K2" s="271"/>
      <c r="L2" s="99" t="s">
        <v>7</v>
      </c>
      <c r="M2" s="8" t="s">
        <v>6</v>
      </c>
    </row>
    <row r="3" spans="1:17" ht="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105"/>
    </row>
    <row r="4" spans="1:17" ht="21.6" customHeight="1">
      <c r="B4" s="5"/>
      <c r="C4" s="110"/>
      <c r="D4" s="9"/>
      <c r="E4" s="251"/>
      <c r="F4" s="102"/>
      <c r="G4" s="266"/>
      <c r="H4" s="35">
        <f>IF(H2=0," ",VLOOKUP(H2,'2023_Trains'!C9:N62,11,))</f>
        <v>1467</v>
      </c>
      <c r="I4" s="270"/>
      <c r="J4" s="246"/>
      <c r="K4" s="273"/>
      <c r="L4" s="35"/>
      <c r="M4" s="108"/>
    </row>
    <row r="5" spans="1:17" ht="21.6" customHeight="1">
      <c r="B5" s="10" t="s">
        <v>8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21.6" customHeight="1">
      <c r="A6" s="14"/>
      <c r="B6" s="15" t="s">
        <v>9</v>
      </c>
      <c r="C6" s="112"/>
      <c r="D6" s="16" t="str">
        <f>IF($H$2=0," ",IF(VLOOKUP($H$2,'2023_Trains'!$C$7:$N$63,4)=0," ",VLOOKUP($H$2,'2023_Trains'!$C$7:$N$63,4,FALSE)))</f>
        <v>10:30 am</v>
      </c>
      <c r="E6" s="253"/>
      <c r="F6" s="16" t="str">
        <f>IF($H$2=0," ",IF(VLOOKUP($H$2,'2023_Trains'!$C$7:$N$63,5)=0," ",VLOOKUP($H$2,'2023_Trains'!$C$7:$N$63,5,FALSE)))</f>
        <v xml:space="preserve"> </v>
      </c>
      <c r="G6" s="253"/>
      <c r="H6" s="16" t="str">
        <f>IF($H$2=0," ",IF(VLOOKUP($H$2,'2023_Trains'!$C$7:$N$63,6)=0," ",VLOOKUP($H$2,'2023_Trains'!$C$7:$N$63,6,FALSE)))</f>
        <v xml:space="preserve"> </v>
      </c>
      <c r="I6" s="253"/>
      <c r="J6" s="16" t="str">
        <f>IF($H$2=0," ",IF(VLOOKUP($H$2,'2023_Trains'!$C$7:$N$63,7)=0," ",VLOOKUP($H$2,'2023_Trains'!$C$7:$N$63,7,FALSE)))</f>
        <v xml:space="preserve"> </v>
      </c>
      <c r="K6" s="253"/>
      <c r="L6" s="16" t="str">
        <f>IF($H$2=0," ",IF(VLOOKUP($H$2,'2023_Trains'!$C$7:$N$63,8)=0," ",VLOOKUP($H$2,'2023_Trains'!$C$7:$N$63,8,FALSE)))</f>
        <v xml:space="preserve"> </v>
      </c>
      <c r="M6" s="17"/>
      <c r="N6" s="14"/>
    </row>
    <row r="7" spans="1:17" ht="21.6" customHeight="1">
      <c r="A7" s="14"/>
      <c r="B7" s="18" t="s">
        <v>10</v>
      </c>
      <c r="C7" s="113"/>
      <c r="D7" s="244">
        <f>IF(D6=" "," ",VALUE(D6))</f>
        <v>0.4375</v>
      </c>
      <c r="E7" s="253"/>
      <c r="F7" s="244" t="str">
        <f>IF(F6=" "," ",VALUE(F6))</f>
        <v xml:space="preserve"> </v>
      </c>
      <c r="G7" s="253"/>
      <c r="H7" s="244" t="str">
        <f t="shared" ref="H7:L7" si="0">IF(H6=" "," ",VALUE(H6))</f>
        <v xml:space="preserve"> </v>
      </c>
      <c r="I7" s="253"/>
      <c r="J7" s="244" t="str">
        <f t="shared" si="0"/>
        <v xml:space="preserve"> </v>
      </c>
      <c r="K7" s="253"/>
      <c r="L7" s="244" t="str">
        <f t="shared" si="0"/>
        <v xml:space="preserve"> </v>
      </c>
      <c r="M7" s="97"/>
      <c r="N7" s="14"/>
      <c r="O7" s="282"/>
    </row>
    <row r="8" spans="1:17" ht="21.6" customHeight="1">
      <c r="B8" s="18" t="s">
        <v>11</v>
      </c>
      <c r="C8" s="113"/>
      <c r="D8" s="22">
        <v>399</v>
      </c>
      <c r="E8" s="19"/>
      <c r="F8" s="22"/>
      <c r="G8" s="19"/>
      <c r="H8" s="22"/>
      <c r="I8" s="19"/>
      <c r="J8" s="22"/>
      <c r="K8" s="19"/>
      <c r="L8" s="22"/>
      <c r="M8" s="20"/>
    </row>
    <row r="9" spans="1:17" ht="21.6" customHeight="1">
      <c r="B9" s="23"/>
      <c r="C9" s="114"/>
      <c r="M9" s="20"/>
    </row>
    <row r="10" spans="1:17" ht="30" customHeight="1">
      <c r="B10" s="25" t="s">
        <v>12</v>
      </c>
      <c r="C10" s="132" t="s">
        <v>837</v>
      </c>
      <c r="D10" s="128">
        <f t="shared" ref="D10:F11" si="1">IF(C10=0," ",TIMEVALUE(LEFT(C10,2)&amp;":"&amp;MID(C10,3,2)&amp;":"&amp;RIGHT(C10,2)))</f>
        <v>0.43925925925925924</v>
      </c>
      <c r="E10" s="132"/>
      <c r="F10" s="128" t="str">
        <f t="shared" si="1"/>
        <v xml:space="preserve"> </v>
      </c>
      <c r="G10" s="132"/>
      <c r="H10" s="128" t="str">
        <f t="shared" ref="H10:H11" si="2">IF(G10=0," ",TIMEVALUE(LEFT(G10,2)&amp;":"&amp;MID(G10,3,2)&amp;":"&amp;RIGHT(G10,2)))</f>
        <v xml:space="preserve"> </v>
      </c>
      <c r="I10" s="132"/>
      <c r="J10" s="128" t="str">
        <f t="shared" ref="J10:J11" si="3">IF(I10=0," ",TIMEVALUE(LEFT(I10,2)&amp;":"&amp;MID(I10,3,2)&amp;":"&amp;RIGHT(I10,2)))</f>
        <v xml:space="preserve"> </v>
      </c>
      <c r="K10" s="132"/>
      <c r="L10" s="128" t="str">
        <f t="shared" ref="L10:L11" si="4">IF(K10=0," ",TIMEVALUE(LEFT(K10,2)&amp;":"&amp;MID(K10,3,2)&amp;":"&amp;RIGHT(K10,2)))</f>
        <v xml:space="preserve"> </v>
      </c>
      <c r="M10" s="129"/>
    </row>
    <row r="11" spans="1:17" ht="21.6" customHeight="1">
      <c r="B11" s="27" t="s">
        <v>13</v>
      </c>
      <c r="C11" s="248"/>
      <c r="D11" s="99" t="str">
        <f>IF(C10=0," ",$L$2)</f>
        <v>R</v>
      </c>
      <c r="E11" s="132"/>
      <c r="F11" s="128" t="str">
        <f t="shared" si="1"/>
        <v xml:space="preserve"> </v>
      </c>
      <c r="G11" s="132"/>
      <c r="H11" s="128" t="str">
        <f t="shared" si="2"/>
        <v xml:space="preserve"> </v>
      </c>
      <c r="I11" s="132"/>
      <c r="J11" s="128" t="str">
        <f t="shared" si="3"/>
        <v xml:space="preserve"> </v>
      </c>
      <c r="K11" s="132"/>
      <c r="L11" s="128" t="str">
        <f t="shared" si="4"/>
        <v xml:space="preserve"> </v>
      </c>
      <c r="M11" s="129"/>
      <c r="O11" s="245"/>
    </row>
    <row r="12" spans="1:17" ht="30" customHeight="1">
      <c r="B12" s="25" t="s">
        <v>14</v>
      </c>
      <c r="C12" s="132" t="s">
        <v>830</v>
      </c>
      <c r="D12" s="128">
        <f>IF(C12=0," ",TIMEVALUE(LEFT(C12,2)&amp;":"&amp;MID(C12,3,2)&amp;":"&amp;RIGHT(C12,2)))</f>
        <v>0.44914351851851847</v>
      </c>
      <c r="E12" s="132"/>
      <c r="F12" s="128" t="str">
        <f t="shared" ref="F12" si="5">IF(E12=0," ",TIMEVALUE(LEFT(E12,2)&amp;":"&amp;MID(E12,3,2)&amp;":"&amp;RIGHT(E12,2)))</f>
        <v xml:space="preserve"> </v>
      </c>
      <c r="G12" s="132"/>
      <c r="H12" s="128" t="str">
        <f t="shared" ref="H12" si="6">IF(G12=0," ",TIMEVALUE(LEFT(G12,2)&amp;":"&amp;MID(G12,3,2)&amp;":"&amp;RIGHT(G12,2)))</f>
        <v xml:space="preserve"> </v>
      </c>
      <c r="I12" s="132"/>
      <c r="J12" s="128" t="str">
        <f t="shared" ref="J12" si="7">IF(I12=0," ",TIMEVALUE(LEFT(I12,2)&amp;":"&amp;MID(I12,3,2)&amp;":"&amp;RIGHT(I12,2)))</f>
        <v xml:space="preserve"> </v>
      </c>
      <c r="K12" s="132"/>
      <c r="L12" s="128" t="str">
        <f t="shared" ref="L12" si="8">IF(K12=0," ",TIMEVALUE(LEFT(K12,2)&amp;":"&amp;MID(K12,3,2)&amp;":"&amp;RIGHT(K12,2)))</f>
        <v xml:space="preserve"> </v>
      </c>
      <c r="M12" s="129"/>
      <c r="O12" s="301"/>
    </row>
    <row r="13" spans="1:17" ht="30" customHeight="1">
      <c r="B13" s="25" t="s">
        <v>16</v>
      </c>
      <c r="C13" s="249" t="s">
        <v>838</v>
      </c>
      <c r="D13" s="128">
        <f>IF(C13=0," ",TIMEVALUE(LEFT(C13,2)&amp;":"&amp;MID(C13,3,2)&amp;":"&amp;RIGHT(C13,2)))</f>
        <v>0.45408564814814811</v>
      </c>
      <c r="E13" s="133"/>
      <c r="F13" s="128" t="str">
        <f>IF(E13=0," ",TIMEVALUE(LEFT(E13,2)&amp;":"&amp;MID(E13,3,2)&amp;":"&amp;RIGHT(E13,2)))</f>
        <v xml:space="preserve"> </v>
      </c>
      <c r="G13" s="133"/>
      <c r="H13" s="128" t="str">
        <f>IF(G13=0," ",TIMEVALUE(LEFT(G13,2)&amp;":"&amp;MID(G13,3,2)&amp;":"&amp;RIGHT(G13,2)))</f>
        <v xml:space="preserve"> </v>
      </c>
      <c r="I13" s="133"/>
      <c r="J13" s="128" t="str">
        <f>IF(I13=0," ",TIMEVALUE(LEFT(I13,2)&amp;":"&amp;MID(I13,3,2)&amp;":"&amp;RIGHT(I13,2)))</f>
        <v xml:space="preserve"> </v>
      </c>
      <c r="K13" s="133"/>
      <c r="L13" s="128" t="str">
        <f>IF(K13=0," ",TIMEVALUE(LEFT(K13,2)&amp;":"&amp;MID(K13,3,2)&amp;":"&amp;RIGHT(K13,2)))</f>
        <v xml:space="preserve"> </v>
      </c>
      <c r="M13" s="129" t="s">
        <v>15</v>
      </c>
    </row>
    <row r="14" spans="1:17" ht="30" customHeight="1">
      <c r="B14" s="25" t="s">
        <v>17</v>
      </c>
      <c r="C14" s="132" t="s">
        <v>839</v>
      </c>
      <c r="D14" s="128">
        <f t="shared" ref="D14:D19" si="9">IF(C14=0," ",TIMEVALUE(LEFT(C14,2)&amp;":"&amp;MID(C14,3,2)&amp;":"&amp;RIGHT(C14,2)))</f>
        <v>0.46609953703703705</v>
      </c>
      <c r="E14" s="132"/>
      <c r="F14" s="128" t="str">
        <f t="shared" ref="F14:F19" si="10">IF(E14=0," ",TIMEVALUE(LEFT(E14,2)&amp;":"&amp;MID(E14,3,2)&amp;":"&amp;RIGHT(E14,2)))</f>
        <v xml:space="preserve"> </v>
      </c>
      <c r="G14" s="132"/>
      <c r="H14" s="128" t="str">
        <f t="shared" ref="H14:H17" si="11">IF(G14=0," ",TIMEVALUE(LEFT(G14,2)&amp;":"&amp;MID(G14,3,2)&amp;":"&amp;RIGHT(G14,2)))</f>
        <v xml:space="preserve"> </v>
      </c>
      <c r="I14" s="132"/>
      <c r="J14" s="128" t="str">
        <f t="shared" ref="J14:J17" si="12">IF(I14=0," ",TIMEVALUE(LEFT(I14,2)&amp;":"&amp;MID(I14,3,2)&amp;":"&amp;RIGHT(I14,2)))</f>
        <v xml:space="preserve"> </v>
      </c>
      <c r="K14" s="132"/>
      <c r="L14" s="128" t="str">
        <f t="shared" ref="L14:L19" si="13">IF(K14=0," ",TIMEVALUE(LEFT(K14,2)&amp;":"&amp;MID(K14,3,2)&amp;":"&amp;RIGHT(K14,2)))</f>
        <v xml:space="preserve"> </v>
      </c>
      <c r="M14" s="129"/>
      <c r="Q14" s="247"/>
    </row>
    <row r="15" spans="1:17" ht="30" customHeight="1">
      <c r="B15" s="25" t="s">
        <v>18</v>
      </c>
      <c r="C15" s="132" t="s">
        <v>782</v>
      </c>
      <c r="D15" s="128">
        <f t="shared" si="9"/>
        <v>0.47245370370370371</v>
      </c>
      <c r="E15" s="132"/>
      <c r="F15" s="128" t="str">
        <f t="shared" si="10"/>
        <v xml:space="preserve"> </v>
      </c>
      <c r="G15" s="132"/>
      <c r="H15" s="128" t="str">
        <f t="shared" si="11"/>
        <v xml:space="preserve"> </v>
      </c>
      <c r="I15" s="132"/>
      <c r="J15" s="128" t="str">
        <f t="shared" si="12"/>
        <v xml:space="preserve"> </v>
      </c>
      <c r="K15" s="132"/>
      <c r="L15" s="128" t="str">
        <f t="shared" si="13"/>
        <v xml:space="preserve"> </v>
      </c>
      <c r="M15" s="129"/>
    </row>
    <row r="16" spans="1:17" ht="21.6" customHeight="1">
      <c r="B16" s="27" t="s">
        <v>13</v>
      </c>
      <c r="C16" s="133"/>
      <c r="D16" s="99" t="str">
        <f>IF(C17=0," ",$L$2)</f>
        <v>R</v>
      </c>
      <c r="E16" s="132"/>
      <c r="F16" s="99" t="str">
        <f t="shared" ref="F16:L16" si="14">IF(E17=0," ",$L$2)</f>
        <v xml:space="preserve"> </v>
      </c>
      <c r="G16" s="99"/>
      <c r="H16" s="99" t="str">
        <f t="shared" si="14"/>
        <v xml:space="preserve"> </v>
      </c>
      <c r="I16" s="99"/>
      <c r="J16" s="99" t="str">
        <f t="shared" si="14"/>
        <v xml:space="preserve"> </v>
      </c>
      <c r="K16" s="99"/>
      <c r="L16" s="99" t="str">
        <f t="shared" si="14"/>
        <v xml:space="preserve"> </v>
      </c>
      <c r="M16" s="129"/>
    </row>
    <row r="17" spans="2:13" ht="30" customHeight="1">
      <c r="B17" s="25" t="s">
        <v>19</v>
      </c>
      <c r="C17" s="132" t="s">
        <v>834</v>
      </c>
      <c r="D17" s="128">
        <f t="shared" si="9"/>
        <v>0.48021990740740739</v>
      </c>
      <c r="E17" s="132"/>
      <c r="F17" s="128" t="str">
        <f t="shared" si="10"/>
        <v xml:space="preserve"> </v>
      </c>
      <c r="G17" s="132"/>
      <c r="H17" s="128" t="str">
        <f t="shared" si="11"/>
        <v xml:space="preserve"> </v>
      </c>
      <c r="I17" s="132"/>
      <c r="J17" s="128" t="str">
        <f t="shared" si="12"/>
        <v xml:space="preserve"> </v>
      </c>
      <c r="K17" s="132"/>
      <c r="L17" s="128" t="str">
        <f t="shared" si="13"/>
        <v xml:space="preserve"> </v>
      </c>
      <c r="M17" s="129"/>
    </row>
    <row r="18" spans="2:13" ht="21.6" customHeight="1">
      <c r="B18" s="29" t="s">
        <v>21</v>
      </c>
      <c r="C18" s="115"/>
      <c r="D18" s="99"/>
      <c r="E18" s="248"/>
      <c r="F18" s="99" t="str">
        <f>IF(E17=0," ",$L$2)</f>
        <v xml:space="preserve"> </v>
      </c>
      <c r="G18" s="248"/>
      <c r="H18" s="99" t="str">
        <f>IF(G17=0," ",$L$2)</f>
        <v xml:space="preserve"> </v>
      </c>
      <c r="I18" s="248"/>
      <c r="J18" s="99" t="str">
        <f>IF(I17=0," ",$L$2)</f>
        <v xml:space="preserve"> </v>
      </c>
      <c r="K18" s="248"/>
      <c r="L18" s="35" t="str">
        <f>IF(K17=0," ",$L$2)</f>
        <v xml:space="preserve"> </v>
      </c>
      <c r="M18" s="28"/>
    </row>
    <row r="19" spans="2:13" ht="21.6" customHeight="1">
      <c r="B19" s="33"/>
      <c r="C19" s="34"/>
      <c r="D19" s="276" t="str">
        <f t="shared" si="9"/>
        <v xml:space="preserve"> </v>
      </c>
      <c r="E19" s="277"/>
      <c r="F19" s="276" t="str">
        <f t="shared" si="10"/>
        <v xml:space="preserve"> </v>
      </c>
      <c r="G19" s="277"/>
      <c r="H19" s="276" t="str">
        <f t="shared" ref="H19" si="15">IF(G19=0," ",TIMEVALUE(LEFT(G19,2)&amp;":"&amp;MID(G19,3,2)&amp;":"&amp;RIGHT(G19,2)))</f>
        <v xml:space="preserve"> </v>
      </c>
      <c r="I19" s="277"/>
      <c r="J19" s="276" t="str">
        <f t="shared" ref="J19" si="16">IF(I19=0," ",TIMEVALUE(LEFT(I19,2)&amp;":"&amp;MID(I19,3,2)&amp;":"&amp;RIGHT(I19,2)))</f>
        <v xml:space="preserve"> </v>
      </c>
      <c r="K19" s="277"/>
      <c r="L19" s="276" t="str">
        <f t="shared" si="13"/>
        <v xml:space="preserve"> </v>
      </c>
      <c r="M19" s="28"/>
    </row>
    <row r="20" spans="2:13" ht="30" customHeight="1">
      <c r="B20" s="36">
        <v>100</v>
      </c>
      <c r="C20" s="116"/>
      <c r="D20" s="22">
        <v>53</v>
      </c>
      <c r="E20" s="22"/>
      <c r="F20" s="22"/>
      <c r="G20" s="22"/>
      <c r="H20" s="22"/>
      <c r="I20" s="22"/>
      <c r="J20" s="22"/>
      <c r="K20" s="22"/>
      <c r="L20" s="22"/>
      <c r="M20" s="28"/>
    </row>
    <row r="21" spans="2:13" ht="30" customHeight="1">
      <c r="B21" s="36">
        <v>101</v>
      </c>
      <c r="C21" s="116"/>
      <c r="D21" s="109">
        <v>38</v>
      </c>
      <c r="E21" s="255"/>
      <c r="F21" s="22"/>
      <c r="G21" s="19"/>
      <c r="H21" s="22"/>
      <c r="I21" s="19"/>
      <c r="J21" s="22"/>
      <c r="K21" s="19"/>
      <c r="L21" s="22"/>
      <c r="M21" s="28"/>
    </row>
    <row r="22" spans="2:13" ht="30" customHeight="1">
      <c r="B22" s="36">
        <v>200</v>
      </c>
      <c r="C22" s="116"/>
      <c r="D22" s="22">
        <v>44</v>
      </c>
      <c r="E22" s="19"/>
      <c r="F22" s="22"/>
      <c r="G22" s="19"/>
      <c r="H22" s="22"/>
      <c r="I22" s="19"/>
      <c r="J22" s="22"/>
      <c r="K22" s="19"/>
      <c r="L22" s="22"/>
      <c r="M22" s="28"/>
    </row>
    <row r="23" spans="2:13" ht="30" customHeight="1">
      <c r="B23" s="36">
        <v>201</v>
      </c>
      <c r="C23" s="116"/>
      <c r="D23" s="22">
        <v>52</v>
      </c>
      <c r="E23" s="19"/>
      <c r="F23" s="22"/>
      <c r="G23" s="19"/>
      <c r="H23" s="22"/>
      <c r="I23" s="19"/>
      <c r="J23" s="22"/>
      <c r="K23" s="19"/>
      <c r="L23" s="22"/>
      <c r="M23" s="28"/>
    </row>
    <row r="24" spans="2:13" ht="30" customHeight="1">
      <c r="B24" s="36">
        <v>308</v>
      </c>
      <c r="C24" s="116"/>
      <c r="D24" s="22">
        <v>5</v>
      </c>
      <c r="E24" s="19"/>
      <c r="F24" s="22"/>
      <c r="G24" s="19"/>
      <c r="H24" s="22"/>
      <c r="I24" s="19"/>
      <c r="J24" s="22"/>
      <c r="K24" s="19"/>
      <c r="L24" s="22"/>
      <c r="M24" s="28"/>
    </row>
    <row r="25" spans="2:13" ht="30" customHeight="1">
      <c r="B25" s="38" t="s">
        <v>24</v>
      </c>
      <c r="C25" s="117"/>
      <c r="D25" s="22">
        <v>1</v>
      </c>
      <c r="E25" s="19"/>
      <c r="F25" s="22" t="str">
        <f>IF(F8=0," ","0")</f>
        <v xml:space="preserve"> </v>
      </c>
      <c r="G25" s="19"/>
      <c r="H25" s="22" t="str">
        <f>IF(H8=0," ","0")</f>
        <v xml:space="preserve"> </v>
      </c>
      <c r="I25" s="19"/>
      <c r="J25" s="22" t="str">
        <f>IF(J8=0," ","0")</f>
        <v xml:space="preserve"> </v>
      </c>
      <c r="K25" s="19"/>
      <c r="L25" s="22" t="str">
        <f>IF(L8=0," ","0")</f>
        <v xml:space="preserve"> </v>
      </c>
      <c r="M25" s="28"/>
    </row>
    <row r="26" spans="2:13" ht="30" customHeight="1" thickBot="1">
      <c r="B26" s="39" t="s">
        <v>25</v>
      </c>
      <c r="C26" s="118"/>
      <c r="D26" s="22" t="str">
        <f>IF(D8=0," ","0")</f>
        <v>0</v>
      </c>
      <c r="E26" s="19"/>
      <c r="F26" s="22" t="str">
        <f>IF(F8=0," ","0")</f>
        <v xml:space="preserve"> </v>
      </c>
      <c r="G26" s="19"/>
      <c r="H26" s="22" t="str">
        <f>IF(H8=0," ","0")</f>
        <v xml:space="preserve"> </v>
      </c>
      <c r="I26" s="19"/>
      <c r="J26" s="22" t="str">
        <f>IF(J8=0," ","0")</f>
        <v xml:space="preserve"> </v>
      </c>
      <c r="K26" s="19"/>
      <c r="L26" s="22" t="str">
        <f>IF(L8=0," ","0")</f>
        <v xml:space="preserve"> </v>
      </c>
      <c r="M26" s="28"/>
    </row>
    <row r="27" spans="2:13" ht="21.6" customHeight="1" thickTop="1" thickBot="1">
      <c r="B27" s="42" t="s">
        <v>26</v>
      </c>
      <c r="C27" s="119"/>
      <c r="D27" s="43">
        <f>SUM(D20:D26)</f>
        <v>193</v>
      </c>
      <c r="E27" s="256"/>
      <c r="F27" s="43">
        <f>SUM(F20:F26)</f>
        <v>0</v>
      </c>
      <c r="G27" s="256"/>
      <c r="H27" s="43">
        <f>SUM(H20:H26)</f>
        <v>0</v>
      </c>
      <c r="I27" s="256"/>
      <c r="J27" s="43">
        <f>SUM(J20:J26)</f>
        <v>0</v>
      </c>
      <c r="K27" s="274"/>
      <c r="L27" s="100">
        <f>SUM(L20:L26)</f>
        <v>0</v>
      </c>
      <c r="M27" s="28"/>
    </row>
    <row r="28" spans="2:13" ht="21.6" customHeight="1" thickTop="1" thickBot="1">
      <c r="B28" s="42" t="s">
        <v>27</v>
      </c>
      <c r="C28" s="119"/>
      <c r="D28" s="43">
        <f>D27</f>
        <v>193</v>
      </c>
      <c r="E28" s="256"/>
      <c r="F28" s="43">
        <f>D28+F27</f>
        <v>193</v>
      </c>
      <c r="G28" s="256"/>
      <c r="H28" s="43">
        <f>F28+H27</f>
        <v>193</v>
      </c>
      <c r="I28" s="256"/>
      <c r="J28" s="43">
        <f>J27+H28</f>
        <v>193</v>
      </c>
      <c r="K28" s="274"/>
      <c r="L28" s="100">
        <f>L27+J28</f>
        <v>193</v>
      </c>
      <c r="M28" s="130"/>
    </row>
    <row r="29" spans="2:13" ht="21.6" customHeight="1" thickTop="1" thickBot="1">
      <c r="B29" s="45" t="s">
        <v>28</v>
      </c>
      <c r="C29" s="120"/>
      <c r="D29" s="46"/>
      <c r="E29" s="257"/>
      <c r="F29" s="46"/>
      <c r="G29" s="256"/>
      <c r="H29" s="46"/>
      <c r="I29" s="257"/>
      <c r="J29" s="46"/>
      <c r="K29" s="275"/>
      <c r="L29" s="101"/>
      <c r="M29" s="28"/>
    </row>
    <row r="30" spans="2:13" ht="21.6" customHeight="1" thickTop="1" thickBot="1">
      <c r="B30" s="45" t="s">
        <v>29</v>
      </c>
      <c r="C30" s="120"/>
      <c r="D30" s="46"/>
      <c r="E30" s="257"/>
      <c r="F30" s="46"/>
      <c r="G30" s="257"/>
      <c r="H30" s="46"/>
      <c r="I30" s="257"/>
      <c r="J30" s="46"/>
      <c r="K30" s="275"/>
      <c r="L30" s="101"/>
      <c r="M30" s="131" t="s">
        <v>679</v>
      </c>
    </row>
    <row r="31" spans="2:13" ht="21.6" customHeight="1" thickTop="1">
      <c r="B31" s="48"/>
      <c r="H31" s="2" t="s">
        <v>30</v>
      </c>
      <c r="M31" s="28"/>
    </row>
    <row r="32" spans="2:13" ht="21.6" customHeight="1">
      <c r="B32" s="48"/>
      <c r="H32" s="49" t="s">
        <v>31</v>
      </c>
      <c r="M32" s="28"/>
    </row>
    <row r="33" spans="2:13">
      <c r="B33" s="50" t="s">
        <v>32</v>
      </c>
      <c r="C33" s="121"/>
      <c r="D33" t="s">
        <v>33</v>
      </c>
      <c r="M33" s="28"/>
    </row>
    <row r="34" spans="2:13" ht="19.5">
      <c r="B34" s="51" t="s">
        <v>34</v>
      </c>
      <c r="C34" s="122"/>
      <c r="D34" s="52" t="s">
        <v>55</v>
      </c>
      <c r="E34" s="258"/>
      <c r="F34" s="52"/>
      <c r="G34" s="258"/>
      <c r="H34" s="52"/>
      <c r="I34" s="258"/>
      <c r="J34" s="52"/>
      <c r="K34" s="258"/>
      <c r="L34" s="52"/>
      <c r="M34" s="28"/>
    </row>
    <row r="35" spans="2:13" ht="19.5">
      <c r="B35" s="51" t="s">
        <v>35</v>
      </c>
      <c r="C35" s="122"/>
      <c r="D35" s="52" t="s">
        <v>61</v>
      </c>
      <c r="E35" s="258"/>
      <c r="F35" s="52"/>
      <c r="G35" s="258"/>
      <c r="H35" s="52"/>
      <c r="I35" s="258"/>
      <c r="J35" s="52"/>
      <c r="K35" s="258"/>
      <c r="L35" s="52"/>
      <c r="M35" s="53"/>
    </row>
    <row r="36" spans="2:13" ht="19.5">
      <c r="B36" s="51" t="s">
        <v>36</v>
      </c>
      <c r="C36" s="122"/>
      <c r="D36" s="52" t="s">
        <v>60</v>
      </c>
      <c r="E36" s="258"/>
      <c r="F36" s="52"/>
      <c r="G36" s="258"/>
      <c r="H36" s="52"/>
      <c r="I36" s="258"/>
      <c r="J36" s="52"/>
      <c r="K36" s="258"/>
      <c r="L36" s="52"/>
      <c r="M36" s="53"/>
    </row>
    <row r="37" spans="2:13" ht="19.5">
      <c r="B37" s="51"/>
      <c r="C37" s="122"/>
      <c r="D37" s="52"/>
      <c r="E37" s="258"/>
      <c r="F37" s="4"/>
      <c r="G37" s="267"/>
      <c r="H37" s="52"/>
      <c r="I37" s="258"/>
      <c r="J37" s="52"/>
      <c r="K37" s="258"/>
      <c r="L37" s="52"/>
      <c r="M37" s="53"/>
    </row>
    <row r="38" spans="2:13" ht="19.5">
      <c r="B38" s="51" t="s">
        <v>37</v>
      </c>
      <c r="C38" s="122"/>
      <c r="D38" s="52" t="s">
        <v>772</v>
      </c>
      <c r="E38" s="258"/>
      <c r="F38" s="52"/>
      <c r="G38" s="258"/>
      <c r="H38" s="52"/>
      <c r="I38" s="258"/>
      <c r="J38" s="52"/>
      <c r="K38" s="258"/>
      <c r="L38" s="52"/>
      <c r="M38" s="53"/>
    </row>
    <row r="39" spans="2:13" ht="19.5">
      <c r="B39" s="51" t="s">
        <v>38</v>
      </c>
      <c r="C39" s="122"/>
      <c r="D39" s="52" t="s">
        <v>69</v>
      </c>
      <c r="E39" s="258"/>
      <c r="F39" s="52"/>
      <c r="G39" s="258"/>
      <c r="H39" s="52"/>
      <c r="I39" s="258"/>
      <c r="J39" s="52"/>
      <c r="K39" s="258"/>
      <c r="L39" s="52"/>
      <c r="M39" s="53"/>
    </row>
    <row r="40" spans="2:13" ht="19.5">
      <c r="B40" s="51" t="s">
        <v>39</v>
      </c>
      <c r="C40" s="122"/>
      <c r="D40" s="52" t="s">
        <v>71</v>
      </c>
      <c r="E40" s="258"/>
      <c r="F40" s="52"/>
      <c r="G40" s="258"/>
      <c r="H40" s="52"/>
      <c r="I40" s="258"/>
      <c r="J40" s="52"/>
      <c r="K40" s="258"/>
      <c r="L40" s="52"/>
      <c r="M40" s="53"/>
    </row>
    <row r="41" spans="2:13">
      <c r="B41" s="54" t="s">
        <v>40</v>
      </c>
      <c r="C41" s="123"/>
      <c r="D41" s="34"/>
      <c r="E41" s="259"/>
      <c r="H41" s="34"/>
      <c r="I41" s="259"/>
      <c r="J41" s="34"/>
      <c r="K41" s="259"/>
      <c r="L41" s="34"/>
      <c r="M41" s="53"/>
    </row>
    <row r="42" spans="2:13">
      <c r="B42" s="48"/>
      <c r="D42" s="34"/>
      <c r="E42" s="259"/>
      <c r="F42" s="34"/>
      <c r="G42" s="259"/>
      <c r="H42" s="34"/>
      <c r="I42" s="259"/>
      <c r="J42" s="34"/>
      <c r="K42" s="259"/>
      <c r="L42" s="34"/>
      <c r="M42" s="53"/>
    </row>
    <row r="43" spans="2:13" ht="11.45" customHeight="1">
      <c r="B43" s="50" t="s">
        <v>41</v>
      </c>
      <c r="C43" s="121"/>
      <c r="D43" s="55"/>
      <c r="E43" s="260"/>
      <c r="F43" s="34"/>
      <c r="G43" s="259"/>
      <c r="H43" s="55" t="s">
        <v>42</v>
      </c>
      <c r="I43" s="260"/>
      <c r="J43" s="34"/>
      <c r="K43" s="34"/>
      <c r="M43" s="53"/>
    </row>
    <row r="44" spans="2:13" ht="15.75">
      <c r="B44" s="56" t="s">
        <v>43</v>
      </c>
      <c r="C44" s="124"/>
      <c r="D44" s="55"/>
      <c r="E44" s="260"/>
      <c r="F44" s="34" t="s">
        <v>44</v>
      </c>
      <c r="G44" s="259"/>
      <c r="H44" s="34">
        <f>M29*8</f>
        <v>0</v>
      </c>
      <c r="I44" s="259"/>
      <c r="J44" s="57" t="s">
        <v>45</v>
      </c>
      <c r="K44" s="53"/>
      <c r="M44" s="53"/>
    </row>
    <row r="45" spans="2:13" ht="15.75">
      <c r="B45" s="56" t="s">
        <v>46</v>
      </c>
      <c r="C45" s="124"/>
      <c r="D45" s="55" t="s">
        <v>47</v>
      </c>
      <c r="E45" s="260"/>
      <c r="F45" s="34" t="s">
        <v>44</v>
      </c>
      <c r="G45" s="259"/>
      <c r="H45" s="34">
        <f>F46*8</f>
        <v>0</v>
      </c>
      <c r="I45" s="259"/>
      <c r="J45" s="57" t="s">
        <v>48</v>
      </c>
      <c r="K45" s="53"/>
      <c r="M45" s="53"/>
    </row>
    <row r="46" spans="2:13">
      <c r="B46" s="48" t="s">
        <v>49</v>
      </c>
      <c r="D46" s="34"/>
      <c r="E46" s="259"/>
      <c r="F46" s="58"/>
      <c r="G46" s="268"/>
      <c r="H46" s="34"/>
      <c r="I46" s="259"/>
      <c r="J46" s="34"/>
      <c r="K46" s="259"/>
      <c r="L46" s="34"/>
      <c r="M46" s="53"/>
    </row>
    <row r="47" spans="2:13">
      <c r="B47" s="48"/>
      <c r="D47" s="55"/>
      <c r="E47" s="260"/>
      <c r="F47" s="34"/>
      <c r="G47" s="259"/>
      <c r="H47" s="34"/>
      <c r="I47" s="259"/>
      <c r="J47" s="34"/>
      <c r="K47" s="259"/>
      <c r="L47" s="34"/>
      <c r="M47" s="53"/>
    </row>
    <row r="48" spans="2:13" ht="19.5" thickBot="1">
      <c r="B48" s="59" t="s">
        <v>50</v>
      </c>
      <c r="C48" s="125"/>
      <c r="D48" s="60"/>
      <c r="E48" s="261"/>
      <c r="F48" s="34"/>
      <c r="G48" s="259"/>
      <c r="H48" s="60"/>
      <c r="I48" s="261"/>
      <c r="J48" s="60"/>
      <c r="K48" s="261"/>
      <c r="L48" s="60"/>
      <c r="M48" s="53"/>
    </row>
    <row r="49" spans="2:13" ht="16.5" thickBot="1">
      <c r="B49" s="61" t="s">
        <v>51</v>
      </c>
      <c r="C49" s="124"/>
      <c r="D49" s="62">
        <v>78</v>
      </c>
      <c r="E49" s="262"/>
      <c r="F49" s="62"/>
      <c r="G49" s="262"/>
      <c r="H49" s="62"/>
      <c r="I49" s="262"/>
      <c r="J49" s="62"/>
      <c r="K49" s="262"/>
      <c r="L49" s="62"/>
      <c r="M49" s="53"/>
    </row>
    <row r="50" spans="2:13" ht="16.5" thickBot="1">
      <c r="B50" s="61" t="s">
        <v>52</v>
      </c>
      <c r="C50" s="124"/>
      <c r="D50" s="64"/>
      <c r="E50" s="263"/>
      <c r="F50" s="64"/>
      <c r="G50" s="263"/>
      <c r="H50" s="64"/>
      <c r="I50" s="263"/>
      <c r="J50" s="64"/>
      <c r="K50" s="263"/>
      <c r="L50" s="62"/>
      <c r="M50" s="53"/>
    </row>
    <row r="51" spans="2:13">
      <c r="B51" s="65" t="s">
        <v>53</v>
      </c>
      <c r="C51" s="126"/>
      <c r="D51" s="34"/>
      <c r="E51" s="259"/>
      <c r="J51" s="34"/>
      <c r="K51" s="259"/>
      <c r="L51" s="34"/>
      <c r="M51" s="53"/>
    </row>
    <row r="52" spans="2:13" ht="15.75">
      <c r="B52" s="66" t="s">
        <v>54</v>
      </c>
      <c r="C52" s="127"/>
      <c r="D52" s="34"/>
      <c r="E52" s="259"/>
      <c r="F52" s="34"/>
      <c r="G52" s="259"/>
      <c r="H52" s="34"/>
      <c r="I52" s="259"/>
      <c r="J52" s="34"/>
      <c r="K52" s="259"/>
      <c r="L52" s="34"/>
      <c r="M52" s="53"/>
    </row>
    <row r="53" spans="2:13" ht="15.75">
      <c r="B53" s="66"/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15.75">
      <c r="B54" s="66"/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>
      <c r="B55" s="48"/>
      <c r="D55" s="34">
        <f>VALUE('2023_Trains'!F9)</f>
        <v>0.39583333333333331</v>
      </c>
      <c r="E55" s="259"/>
      <c r="F55" s="34"/>
      <c r="G55" s="259"/>
      <c r="H55" s="34"/>
      <c r="I55" s="259"/>
      <c r="J55" s="34"/>
      <c r="K55" s="259"/>
      <c r="L55" s="34"/>
      <c r="M55" s="53"/>
    </row>
    <row r="56" spans="2:13" ht="15.75" thickBot="1">
      <c r="B56" s="67"/>
      <c r="C56" s="68"/>
      <c r="D56" s="68"/>
      <c r="E56" s="264"/>
      <c r="F56" s="68"/>
      <c r="G56" s="264"/>
      <c r="H56" s="68"/>
      <c r="I56" s="264"/>
      <c r="J56" s="68"/>
      <c r="K56" s="264"/>
      <c r="L56" s="68"/>
      <c r="M56" s="98"/>
    </row>
    <row r="57" spans="2:13" ht="15.75" thickTop="1"/>
  </sheetData>
  <mergeCells count="2">
    <mergeCell ref="B1:M1"/>
    <mergeCell ref="H2:J2"/>
  </mergeCells>
  <dataValidations count="8">
    <dataValidation type="list" errorStyle="warning" operator="equal" allowBlank="1" showErrorMessage="1" sqref="D8:L8" xr:uid="{00000000-0002-0000-2B00-000000000000}">
      <formula1>"17,,399,671,1686,1640"</formula1>
    </dataValidation>
    <dataValidation type="list" errorStyle="information" operator="equal" allowBlank="1" showErrorMessage="1" sqref="D35:L35" xr:uid="{00000000-0002-0000-2B00-000001000000}">
      <formula1>"Harold Boettcher,Gene Ezzell,Rob Grau,Roger Koss,Gray Lackey,Michael S MacLean,Joe Mills,John F Morck,Ray Albers"</formula1>
    </dataValidation>
    <dataValidation type="list" errorStyle="information" operator="equal" allowBlank="1" showErrorMessage="1" sqref="D36:L36" xr:uid="{00000000-0002-0000-2B00-000002000000}">
      <formula1>"Donald Marshall,Charles Stirewalt,Chris Tilley,John Tredway,Victor Varney"</formula1>
    </dataValidation>
    <dataValidation errorStyle="information" allowBlank="1" showInputMessage="1" showErrorMessage="1" sqref="D41:E41" xr:uid="{00000000-0002-0000-2B00-000003000000}"/>
    <dataValidation type="list" errorStyle="information" operator="equal" allowBlank="1" showErrorMessage="1" sqref="D40:L40" xr:uid="{00000000-0002-0000-2B00-000004000000}">
      <formula1>"Dennis Winchell, Art Kotz, Harold BoettcherArt Kotz, Rob Grau,Joe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39:L39" xr:uid="{00000000-0002-0000-2B00-000005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38:L38" xr:uid="{00000000-0002-0000-2B00-000006000000}">
      <formula1>"Chris R Boli,Jay Horn, Nathan DeWitt"</formula1>
    </dataValidation>
    <dataValidation type="list" errorStyle="information" operator="equal" allowBlank="1" showErrorMessage="1" sqref="D34:L34" xr:uid="{00000000-0002-0000-2B00-000007000000}">
      <formula1>"Ted Dunn,Richard Gray,Billy Rueckert, Victor Varney"</formula1>
    </dataValidation>
  </dataValidations>
  <pageMargins left="0.7" right="0.7" top="0.75" bottom="0.75" header="0.3" footer="0.3"/>
  <pageSetup scale="45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Members" xr:uid="{40A42D3D-CD9E-4936-A6B7-6EA055EDA35E}">
          <x14:formula1>
            <xm:f>DATA_Lists!$U$2:$U$217</xm:f>
          </x14:formula1>
          <xm:sqref>L52</xm:sqref>
        </x14:dataValidation>
        <x14:dataValidation type="list" allowBlank="1" showInputMessage="1" showErrorMessage="1" promptTitle="Check Names" prompt="_x000a__x000a_" xr:uid="{C658B331-62AE-4D34-AD1A-5F798A95F118}">
          <x14:formula1>
            <xm:f>DATA_Lists!$X$4:$X$219</xm:f>
          </x14:formula1>
          <xm:sqref>M31</xm:sqref>
        </x14:dataValidation>
      </x14:dataValidations>
    </ext>
  </extLst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11">
    <pageSetUpPr fitToPage="1"/>
  </sheetPr>
  <dimension ref="A1:Q57"/>
  <sheetViews>
    <sheetView workbookViewId="0"/>
  </sheetViews>
  <sheetFormatPr defaultRowHeight="15"/>
  <cols>
    <col min="1" max="1" width="3.28515625" customWidth="1"/>
    <col min="2" max="2" width="35.28515625" customWidth="1"/>
    <col min="3" max="3" width="2.28515625" customWidth="1"/>
    <col min="4" max="4" width="20.7109375" customWidth="1"/>
    <col min="5" max="5" width="2.140625" style="14" customWidth="1"/>
    <col min="6" max="6" width="20.7109375" customWidth="1"/>
    <col min="7" max="7" width="2.140625" style="14" customWidth="1"/>
    <col min="8" max="8" width="20.7109375" customWidth="1"/>
    <col min="9" max="9" width="1.7109375" style="14" customWidth="1"/>
    <col min="10" max="10" width="20.7109375" customWidth="1"/>
    <col min="11" max="11" width="2.140625" style="14" customWidth="1"/>
    <col min="12" max="12" width="20.7109375" customWidth="1"/>
    <col min="13" max="13" width="18" customWidth="1"/>
    <col min="14" max="14" width="33.85546875" customWidth="1"/>
    <col min="15" max="15" width="23.28515625" customWidth="1"/>
    <col min="16" max="1030" width="11.7109375" customWidth="1"/>
  </cols>
  <sheetData>
    <row r="1" spans="1:17" ht="21.6" customHeight="1" thickTop="1">
      <c r="B1" s="499" t="s">
        <v>3</v>
      </c>
      <c r="C1" s="499"/>
      <c r="D1" s="499"/>
      <c r="E1" s="499"/>
      <c r="F1" s="499"/>
      <c r="G1" s="499"/>
      <c r="H1" s="499"/>
      <c r="I1" s="499"/>
      <c r="J1" s="499"/>
      <c r="K1" s="499"/>
      <c r="L1" s="499"/>
      <c r="M1" s="499"/>
    </row>
    <row r="2" spans="1:17" ht="21.6" customHeight="1">
      <c r="B2" s="5" t="s">
        <v>4</v>
      </c>
      <c r="C2" s="110"/>
      <c r="D2" s="239"/>
      <c r="E2" s="250"/>
      <c r="F2" s="6" t="s">
        <v>5</v>
      </c>
      <c r="G2" s="265"/>
      <c r="H2" s="500">
        <v>45028</v>
      </c>
      <c r="I2" s="500"/>
      <c r="J2" s="500"/>
      <c r="K2" s="271"/>
      <c r="L2" s="99" t="s">
        <v>7</v>
      </c>
      <c r="M2" s="8" t="s">
        <v>6</v>
      </c>
    </row>
    <row r="3" spans="1:17" ht="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105"/>
    </row>
    <row r="4" spans="1:17" ht="21.6" customHeight="1">
      <c r="B4" s="5"/>
      <c r="C4" s="110"/>
      <c r="D4" s="9"/>
      <c r="E4" s="251"/>
      <c r="F4" s="102"/>
      <c r="G4" s="266"/>
      <c r="H4" s="35">
        <f>IF(H2=0," ",VLOOKUP(H2,'2023_Trains'!C9:N62,11,))</f>
        <v>1261</v>
      </c>
      <c r="I4" s="270"/>
      <c r="J4" s="246"/>
      <c r="K4" s="273"/>
      <c r="L4" s="35"/>
      <c r="M4" s="108"/>
    </row>
    <row r="5" spans="1:17" ht="21.6" customHeight="1">
      <c r="B5" s="10" t="s">
        <v>8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21.6" customHeight="1">
      <c r="A6" s="14"/>
      <c r="B6" s="15" t="s">
        <v>9</v>
      </c>
      <c r="C6" s="112"/>
      <c r="D6" s="16" t="str">
        <f>IF($H$2=0," ",IF(VLOOKUP($H$2,'2023_Trains'!$C$7:$N$63,4)=0," ",VLOOKUP($H$2,'2023_Trains'!$C$7:$N$63,4,FALSE)))</f>
        <v>10:30 am</v>
      </c>
      <c r="E6" s="253"/>
      <c r="F6" s="16" t="str">
        <f>IF($H$2=0," ",IF(VLOOKUP($H$2,'2023_Trains'!$C$7:$N$63,5)=0," ",VLOOKUP($H$2,'2023_Trains'!$C$7:$N$63,5,FALSE)))</f>
        <v xml:space="preserve"> </v>
      </c>
      <c r="G6" s="253"/>
      <c r="H6" s="16" t="str">
        <f>IF($H$2=0," ",IF(VLOOKUP($H$2,'2023_Trains'!$C$7:$N$63,6)=0," ",VLOOKUP($H$2,'2023_Trains'!$C$7:$N$63,6,FALSE)))</f>
        <v xml:space="preserve"> </v>
      </c>
      <c r="I6" s="253"/>
      <c r="J6" s="16" t="str">
        <f>IF($H$2=0," ",IF(VLOOKUP($H$2,'2023_Trains'!$C$7:$N$63,7)=0," ",VLOOKUP($H$2,'2023_Trains'!$C$7:$N$63,7,FALSE)))</f>
        <v xml:space="preserve"> </v>
      </c>
      <c r="K6" s="253"/>
      <c r="L6" s="16" t="str">
        <f>IF($H$2=0," ",IF(VLOOKUP($H$2,'2023_Trains'!$C$7:$N$63,8)=0," ",VLOOKUP($H$2,'2023_Trains'!$C$7:$N$63,8,FALSE)))</f>
        <v xml:space="preserve"> </v>
      </c>
      <c r="M6" s="17"/>
      <c r="N6" s="14"/>
    </row>
    <row r="7" spans="1:17" ht="21.6" customHeight="1">
      <c r="A7" s="14"/>
      <c r="B7" s="18" t="s">
        <v>10</v>
      </c>
      <c r="C7" s="113"/>
      <c r="D7" s="244">
        <f>IF(D6=" "," ",VALUE(D6))</f>
        <v>0.4375</v>
      </c>
      <c r="E7" s="253"/>
      <c r="F7" s="244" t="str">
        <f>IF(F6=" "," ",VALUE(F6))</f>
        <v xml:space="preserve"> </v>
      </c>
      <c r="G7" s="253"/>
      <c r="H7" s="244" t="str">
        <f t="shared" ref="H7:L7" si="0">IF(H6=" "," ",VALUE(H6))</f>
        <v xml:space="preserve"> </v>
      </c>
      <c r="I7" s="253"/>
      <c r="J7" s="244" t="str">
        <f t="shared" si="0"/>
        <v xml:space="preserve"> </v>
      </c>
      <c r="K7" s="253"/>
      <c r="L7" s="244" t="str">
        <f t="shared" si="0"/>
        <v xml:space="preserve"> </v>
      </c>
      <c r="M7" s="97"/>
      <c r="N7" s="14"/>
      <c r="O7" s="282"/>
    </row>
    <row r="8" spans="1:17" ht="21.6" customHeight="1">
      <c r="B8" s="18" t="s">
        <v>11</v>
      </c>
      <c r="C8" s="113"/>
      <c r="D8" s="22"/>
      <c r="E8" s="19"/>
      <c r="F8" s="22"/>
      <c r="G8" s="19"/>
      <c r="H8" s="22"/>
      <c r="I8" s="19"/>
      <c r="J8" s="22"/>
      <c r="K8" s="19"/>
      <c r="L8" s="22"/>
      <c r="M8" s="20"/>
    </row>
    <row r="9" spans="1:17" ht="21.6" customHeight="1">
      <c r="B9" s="23"/>
      <c r="C9" s="114"/>
      <c r="M9" s="20"/>
    </row>
    <row r="10" spans="1:17" ht="30" customHeight="1">
      <c r="B10" s="25" t="s">
        <v>12</v>
      </c>
      <c r="C10" s="132" t="s">
        <v>829</v>
      </c>
      <c r="D10" s="128">
        <f>IF(C10=0," ",TIMEVALUE(LEFT(C10,2)&amp;":"&amp;MID(C10,3,2)&amp;":"&amp;RIGHT(C10,2)))</f>
        <v>0.43714120370370368</v>
      </c>
      <c r="E10" s="132"/>
      <c r="F10" s="128" t="str">
        <f t="shared" ref="F10" si="1">IF(E10=0," ",TIMEVALUE(LEFT(E10,2)&amp;":"&amp;MID(E10,3,2)&amp;":"&amp;RIGHT(E10,2)))</f>
        <v xml:space="preserve"> </v>
      </c>
      <c r="G10" s="132"/>
      <c r="H10" s="128" t="str">
        <f t="shared" ref="H10" si="2">IF(G10=0," ",TIMEVALUE(LEFT(G10,2)&amp;":"&amp;MID(G10,3,2)&amp;":"&amp;RIGHT(G10,2)))</f>
        <v xml:space="preserve"> </v>
      </c>
      <c r="I10" s="132"/>
      <c r="J10" s="128" t="str">
        <f t="shared" ref="J10" si="3">IF(I10=0," ",TIMEVALUE(LEFT(I10,2)&amp;":"&amp;MID(I10,3,2)&amp;":"&amp;RIGHT(I10,2)))</f>
        <v xml:space="preserve"> </v>
      </c>
      <c r="K10" s="132"/>
      <c r="L10" s="128" t="str">
        <f t="shared" ref="L10" si="4">IF(K10=0," ",TIMEVALUE(LEFT(K10,2)&amp;":"&amp;MID(K10,3,2)&amp;":"&amp;RIGHT(K10,2)))</f>
        <v xml:space="preserve"> </v>
      </c>
      <c r="M10" s="129"/>
    </row>
    <row r="11" spans="1:17" ht="21.6" customHeight="1">
      <c r="B11" s="27" t="s">
        <v>13</v>
      </c>
      <c r="C11" s="248"/>
      <c r="D11" s="99" t="str">
        <f>IF(C10=0," ",$L$2)</f>
        <v>R</v>
      </c>
      <c r="E11" s="254"/>
      <c r="F11" s="99"/>
      <c r="G11" s="254"/>
      <c r="H11" s="99"/>
      <c r="I11" s="254"/>
      <c r="J11" s="99"/>
      <c r="K11" s="254"/>
      <c r="L11" s="99"/>
      <c r="M11" s="129"/>
      <c r="O11" s="245"/>
    </row>
    <row r="12" spans="1:17" ht="30" customHeight="1">
      <c r="B12" s="25" t="s">
        <v>14</v>
      </c>
      <c r="C12" s="132" t="s">
        <v>830</v>
      </c>
      <c r="D12" s="128">
        <f>IF(C12=0," ",TIMEVALUE(LEFT(C12,2)&amp;":"&amp;MID(C12,3,2)&amp;":"&amp;RIGHT(C12,2)))</f>
        <v>0.44914351851851847</v>
      </c>
      <c r="E12" s="132"/>
      <c r="F12" s="128" t="str">
        <f t="shared" ref="F12" si="5">IF(E12=0," ",TIMEVALUE(LEFT(E12,2)&amp;":"&amp;MID(E12,3,2)&amp;":"&amp;RIGHT(E12,2)))</f>
        <v xml:space="preserve"> </v>
      </c>
      <c r="G12" s="132"/>
      <c r="H12" s="128" t="str">
        <f t="shared" ref="H12" si="6">IF(G12=0," ",TIMEVALUE(LEFT(G12,2)&amp;":"&amp;MID(G12,3,2)&amp;":"&amp;RIGHT(G12,2)))</f>
        <v xml:space="preserve"> </v>
      </c>
      <c r="I12" s="132"/>
      <c r="J12" s="128" t="str">
        <f t="shared" ref="J12" si="7">IF(I12=0," ",TIMEVALUE(LEFT(I12,2)&amp;":"&amp;MID(I12,3,2)&amp;":"&amp;RIGHT(I12,2)))</f>
        <v xml:space="preserve"> </v>
      </c>
      <c r="K12" s="132"/>
      <c r="L12" s="128" t="str">
        <f t="shared" ref="L12" si="8">IF(K12=0," ",TIMEVALUE(LEFT(K12,2)&amp;":"&amp;MID(K12,3,2)&amp;":"&amp;RIGHT(K12,2)))</f>
        <v xml:space="preserve"> </v>
      </c>
      <c r="M12" s="129"/>
      <c r="O12" s="301"/>
    </row>
    <row r="13" spans="1:17" ht="30" customHeight="1">
      <c r="B13" s="25" t="s">
        <v>16</v>
      </c>
      <c r="C13" s="249" t="s">
        <v>831</v>
      </c>
      <c r="D13" s="128">
        <f>IF(C13=0," ",TIMEVALUE(LEFT(C13,2)&amp;":"&amp;MID(C13,3,2)&amp;":"&amp;RIGHT(C13,2)))</f>
        <v>0.45479166666666665</v>
      </c>
      <c r="E13" s="133"/>
      <c r="F13" s="128" t="str">
        <f>IF(E13=0," ",TIMEVALUE(LEFT(E13,2)&amp;":"&amp;MID(E13,3,2)&amp;":"&amp;RIGHT(E13,2)))</f>
        <v xml:space="preserve"> </v>
      </c>
      <c r="G13" s="133"/>
      <c r="H13" s="128" t="str">
        <f>IF(G13=0," ",TIMEVALUE(LEFT(G13,2)&amp;":"&amp;MID(G13,3,2)&amp;":"&amp;RIGHT(G13,2)))</f>
        <v xml:space="preserve"> </v>
      </c>
      <c r="I13" s="133"/>
      <c r="J13" s="128" t="str">
        <f>IF(I13=0," ",TIMEVALUE(LEFT(I13,2)&amp;":"&amp;MID(I13,3,2)&amp;":"&amp;RIGHT(I13,2)))</f>
        <v xml:space="preserve"> </v>
      </c>
      <c r="K13" s="133"/>
      <c r="L13" s="128" t="str">
        <f>IF(K13=0," ",TIMEVALUE(LEFT(K13,2)&amp;":"&amp;MID(K13,3,2)&amp;":"&amp;RIGHT(K13,2)))</f>
        <v xml:space="preserve"> </v>
      </c>
      <c r="M13" s="129" t="s">
        <v>15</v>
      </c>
    </row>
    <row r="14" spans="1:17" ht="30" customHeight="1">
      <c r="B14" s="25" t="s">
        <v>17</v>
      </c>
      <c r="C14" s="132" t="s">
        <v>832</v>
      </c>
      <c r="D14" s="128">
        <f t="shared" ref="D14:D19" si="9">IF(C14=0," ",TIMEVALUE(LEFT(C14,2)&amp;":"&amp;MID(C14,3,2)&amp;":"&amp;RIGHT(C14,2)))</f>
        <v>0.46751157407407407</v>
      </c>
      <c r="E14" s="132"/>
      <c r="F14" s="128" t="str">
        <f t="shared" ref="F14:F19" si="10">IF(E14=0," ",TIMEVALUE(LEFT(E14,2)&amp;":"&amp;MID(E14,3,2)&amp;":"&amp;RIGHT(E14,2)))</f>
        <v xml:space="preserve"> </v>
      </c>
      <c r="G14" s="132"/>
      <c r="H14" s="128" t="str">
        <f t="shared" ref="H14:H17" si="11">IF(G14=0," ",TIMEVALUE(LEFT(G14,2)&amp;":"&amp;MID(G14,3,2)&amp;":"&amp;RIGHT(G14,2)))</f>
        <v xml:space="preserve"> </v>
      </c>
      <c r="I14" s="132"/>
      <c r="J14" s="128" t="str">
        <f t="shared" ref="J14:J17" si="12">IF(I14=0," ",TIMEVALUE(LEFT(I14,2)&amp;":"&amp;MID(I14,3,2)&amp;":"&amp;RIGHT(I14,2)))</f>
        <v xml:space="preserve"> </v>
      </c>
      <c r="K14" s="132"/>
      <c r="L14" s="128" t="str">
        <f t="shared" ref="L14:L19" si="13">IF(K14=0," ",TIMEVALUE(LEFT(K14,2)&amp;":"&amp;MID(K14,3,2)&amp;":"&amp;RIGHT(K14,2)))</f>
        <v xml:space="preserve"> </v>
      </c>
      <c r="M14" s="129"/>
      <c r="Q14" s="247"/>
    </row>
    <row r="15" spans="1:17" ht="30" customHeight="1">
      <c r="B15" s="25" t="s">
        <v>18</v>
      </c>
      <c r="C15" s="132" t="s">
        <v>833</v>
      </c>
      <c r="D15" s="128">
        <f t="shared" si="9"/>
        <v>0.47315972222222219</v>
      </c>
      <c r="E15" s="132"/>
      <c r="F15" s="128" t="str">
        <f t="shared" si="10"/>
        <v xml:space="preserve"> </v>
      </c>
      <c r="G15" s="132"/>
      <c r="H15" s="128" t="str">
        <f t="shared" si="11"/>
        <v xml:space="preserve"> </v>
      </c>
      <c r="I15" s="132"/>
      <c r="J15" s="128" t="str">
        <f t="shared" si="12"/>
        <v xml:space="preserve"> </v>
      </c>
      <c r="K15" s="132"/>
      <c r="L15" s="128" t="str">
        <f t="shared" si="13"/>
        <v xml:space="preserve"> </v>
      </c>
      <c r="M15" s="129"/>
    </row>
    <row r="16" spans="1:17" ht="21.6" customHeight="1">
      <c r="B16" s="27" t="s">
        <v>13</v>
      </c>
      <c r="C16" s="133"/>
      <c r="D16" s="128" t="str">
        <f t="shared" si="9"/>
        <v xml:space="preserve"> </v>
      </c>
      <c r="E16" s="132"/>
      <c r="F16" s="128" t="str">
        <f t="shared" si="10"/>
        <v xml:space="preserve"> </v>
      </c>
      <c r="G16" s="132"/>
      <c r="H16" s="128" t="str">
        <f t="shared" si="11"/>
        <v xml:space="preserve"> </v>
      </c>
      <c r="I16" s="132"/>
      <c r="J16" s="128" t="str">
        <f t="shared" si="12"/>
        <v xml:space="preserve"> </v>
      </c>
      <c r="K16" s="132"/>
      <c r="L16" s="128" t="str">
        <f t="shared" si="13"/>
        <v xml:space="preserve"> </v>
      </c>
      <c r="M16" s="129"/>
    </row>
    <row r="17" spans="2:13" ht="30" customHeight="1">
      <c r="B17" s="25" t="s">
        <v>19</v>
      </c>
      <c r="C17" s="132" t="s">
        <v>834</v>
      </c>
      <c r="D17" s="128">
        <f t="shared" si="9"/>
        <v>0.48021990740740739</v>
      </c>
      <c r="E17" s="132"/>
      <c r="F17" s="128" t="str">
        <f t="shared" si="10"/>
        <v xml:space="preserve"> </v>
      </c>
      <c r="G17" s="132"/>
      <c r="H17" s="128" t="str">
        <f t="shared" si="11"/>
        <v xml:space="preserve"> </v>
      </c>
      <c r="I17" s="132"/>
      <c r="J17" s="128" t="str">
        <f t="shared" si="12"/>
        <v xml:space="preserve"> </v>
      </c>
      <c r="K17" s="132"/>
      <c r="L17" s="128" t="str">
        <f t="shared" si="13"/>
        <v xml:space="preserve"> </v>
      </c>
      <c r="M17" s="129"/>
    </row>
    <row r="18" spans="2:13" ht="21.6" customHeight="1">
      <c r="B18" s="29" t="s">
        <v>21</v>
      </c>
      <c r="C18" s="115"/>
      <c r="D18" s="99" t="str">
        <f>IF(C17=0," ",$L$2)</f>
        <v>R</v>
      </c>
      <c r="E18" s="248"/>
      <c r="F18" s="99" t="str">
        <f>IF(E17=0," ",$L$2)</f>
        <v xml:space="preserve"> </v>
      </c>
      <c r="G18" s="248"/>
      <c r="H18" s="99" t="str">
        <f>IF(G17=0," ",$L$2)</f>
        <v xml:space="preserve"> </v>
      </c>
      <c r="I18" s="248"/>
      <c r="J18" s="99" t="str">
        <f>IF(I17=0," ",$L$2)</f>
        <v xml:space="preserve"> </v>
      </c>
      <c r="K18" s="248"/>
      <c r="L18" s="35" t="str">
        <f>IF(K17=0," ",$L$2)</f>
        <v xml:space="preserve"> </v>
      </c>
      <c r="M18" s="28"/>
    </row>
    <row r="19" spans="2:13" ht="21.6" customHeight="1">
      <c r="B19" s="33"/>
      <c r="C19" s="34"/>
      <c r="D19" s="276" t="str">
        <f t="shared" si="9"/>
        <v xml:space="preserve"> </v>
      </c>
      <c r="E19" s="277"/>
      <c r="F19" s="276" t="str">
        <f t="shared" si="10"/>
        <v xml:space="preserve"> </v>
      </c>
      <c r="G19" s="277"/>
      <c r="H19" s="276" t="str">
        <f t="shared" ref="H19" si="14">IF(G19=0," ",TIMEVALUE(LEFT(G19,2)&amp;":"&amp;MID(G19,3,2)&amp;":"&amp;RIGHT(G19,2)))</f>
        <v xml:space="preserve"> </v>
      </c>
      <c r="I19" s="277"/>
      <c r="J19" s="276" t="str">
        <f t="shared" ref="J19" si="15">IF(I19=0," ",TIMEVALUE(LEFT(I19,2)&amp;":"&amp;MID(I19,3,2)&amp;":"&amp;RIGHT(I19,2)))</f>
        <v xml:space="preserve"> </v>
      </c>
      <c r="K19" s="277"/>
      <c r="L19" s="276" t="str">
        <f t="shared" si="13"/>
        <v xml:space="preserve"> </v>
      </c>
      <c r="M19" s="28"/>
    </row>
    <row r="20" spans="2:13" ht="30" customHeight="1">
      <c r="B20" s="36">
        <v>100</v>
      </c>
      <c r="C20" s="116"/>
      <c r="D20" s="22">
        <v>33</v>
      </c>
      <c r="E20" s="22"/>
      <c r="F20" s="22"/>
      <c r="G20" s="22"/>
      <c r="H20" s="22"/>
      <c r="I20" s="22"/>
      <c r="J20" s="22"/>
      <c r="K20" s="22"/>
      <c r="L20" s="22"/>
      <c r="M20" s="28"/>
    </row>
    <row r="21" spans="2:13" ht="30" customHeight="1">
      <c r="B21" s="36">
        <v>101</v>
      </c>
      <c r="C21" s="116"/>
      <c r="D21" s="109">
        <v>40</v>
      </c>
      <c r="E21" s="255"/>
      <c r="F21" s="22"/>
      <c r="G21" s="19"/>
      <c r="H21" s="22"/>
      <c r="I21" s="19"/>
      <c r="J21" s="22"/>
      <c r="K21" s="19"/>
      <c r="L21" s="22"/>
      <c r="M21" s="28"/>
    </row>
    <row r="22" spans="2:13" ht="30" customHeight="1">
      <c r="B22" s="36">
        <v>200</v>
      </c>
      <c r="C22" s="116"/>
      <c r="D22" s="22">
        <v>35</v>
      </c>
      <c r="E22" s="19"/>
      <c r="F22" s="22"/>
      <c r="G22" s="19"/>
      <c r="H22" s="22"/>
      <c r="I22" s="19"/>
      <c r="J22" s="22"/>
      <c r="K22" s="19"/>
      <c r="L22" s="22"/>
      <c r="M22" s="28"/>
    </row>
    <row r="23" spans="2:13" ht="30" customHeight="1">
      <c r="B23" s="36">
        <v>201</v>
      </c>
      <c r="C23" s="116"/>
      <c r="D23" s="22">
        <v>24</v>
      </c>
      <c r="E23" s="19"/>
      <c r="F23" s="22"/>
      <c r="G23" s="19"/>
      <c r="H23" s="22"/>
      <c r="I23" s="19"/>
      <c r="J23" s="22"/>
      <c r="K23" s="19"/>
      <c r="L23" s="22"/>
      <c r="M23" s="28"/>
    </row>
    <row r="24" spans="2:13" ht="30" customHeight="1">
      <c r="B24" s="36">
        <v>308</v>
      </c>
      <c r="C24" s="116"/>
      <c r="D24" s="22">
        <v>8</v>
      </c>
      <c r="E24" s="19"/>
      <c r="F24" s="22"/>
      <c r="G24" s="19"/>
      <c r="H24" s="22"/>
      <c r="I24" s="19"/>
      <c r="J24" s="22"/>
      <c r="K24" s="19"/>
      <c r="L24" s="22"/>
      <c r="M24" s="28"/>
    </row>
    <row r="25" spans="2:13" ht="30" customHeight="1">
      <c r="B25" s="38" t="s">
        <v>24</v>
      </c>
      <c r="C25" s="117"/>
      <c r="D25" s="22">
        <v>0</v>
      </c>
      <c r="E25" s="19"/>
      <c r="F25" s="22" t="str">
        <f>IF(F8=0," ","0")</f>
        <v xml:space="preserve"> </v>
      </c>
      <c r="G25" s="19"/>
      <c r="H25" s="22" t="str">
        <f>IF(H8=0," ","0")</f>
        <v xml:space="preserve"> </v>
      </c>
      <c r="I25" s="19"/>
      <c r="J25" s="22" t="str">
        <f>IF(J8=0," ","0")</f>
        <v xml:space="preserve"> </v>
      </c>
      <c r="K25" s="19"/>
      <c r="L25" s="22" t="str">
        <f>IF(L8=0," ","0")</f>
        <v xml:space="preserve"> </v>
      </c>
      <c r="M25" s="28"/>
    </row>
    <row r="26" spans="2:13" ht="30" customHeight="1" thickBot="1">
      <c r="B26" s="39" t="s">
        <v>25</v>
      </c>
      <c r="C26" s="118"/>
      <c r="D26" s="22">
        <v>0</v>
      </c>
      <c r="E26" s="19"/>
      <c r="F26" s="22" t="str">
        <f>IF(F8=0," ","0")</f>
        <v xml:space="preserve"> </v>
      </c>
      <c r="G26" s="19"/>
      <c r="H26" s="22" t="str">
        <f>IF(H8=0," ","0")</f>
        <v xml:space="preserve"> </v>
      </c>
      <c r="I26" s="19"/>
      <c r="J26" s="22" t="str">
        <f>IF(J8=0," ","0")</f>
        <v xml:space="preserve"> </v>
      </c>
      <c r="K26" s="19"/>
      <c r="L26" s="22" t="str">
        <f>IF(L8=0," ","0")</f>
        <v xml:space="preserve"> </v>
      </c>
      <c r="M26" s="28"/>
    </row>
    <row r="27" spans="2:13" ht="21.6" customHeight="1" thickTop="1" thickBot="1">
      <c r="B27" s="42" t="s">
        <v>26</v>
      </c>
      <c r="C27" s="119"/>
      <c r="D27" s="43">
        <f>SUM(D20:D26)</f>
        <v>140</v>
      </c>
      <c r="E27" s="256"/>
      <c r="F27" s="43">
        <f>SUM(F20:F26)</f>
        <v>0</v>
      </c>
      <c r="G27" s="256"/>
      <c r="H27" s="43">
        <f>SUM(H20:H26)</f>
        <v>0</v>
      </c>
      <c r="I27" s="256"/>
      <c r="J27" s="43">
        <f>SUM(J20:J26)</f>
        <v>0</v>
      </c>
      <c r="K27" s="274"/>
      <c r="L27" s="100">
        <f>SUM(L20:L26)</f>
        <v>0</v>
      </c>
      <c r="M27" s="28"/>
    </row>
    <row r="28" spans="2:13" ht="21.6" customHeight="1" thickTop="1" thickBot="1">
      <c r="B28" s="42" t="s">
        <v>27</v>
      </c>
      <c r="C28" s="119"/>
      <c r="D28" s="43">
        <f>D27</f>
        <v>140</v>
      </c>
      <c r="E28" s="256"/>
      <c r="F28" s="43">
        <f>D28+F27</f>
        <v>140</v>
      </c>
      <c r="G28" s="256"/>
      <c r="H28" s="43">
        <f>F28+H27</f>
        <v>140</v>
      </c>
      <c r="I28" s="256"/>
      <c r="J28" s="43">
        <f>J27+H28</f>
        <v>140</v>
      </c>
      <c r="K28" s="274"/>
      <c r="L28" s="100">
        <f>L27+J28</f>
        <v>140</v>
      </c>
      <c r="M28" s="130"/>
    </row>
    <row r="29" spans="2:13" ht="21.6" customHeight="1" thickTop="1" thickBot="1">
      <c r="B29" s="45" t="s">
        <v>28</v>
      </c>
      <c r="C29" s="120"/>
      <c r="D29" s="46"/>
      <c r="E29" s="257"/>
      <c r="F29" s="43"/>
      <c r="G29" s="256"/>
      <c r="H29" s="46"/>
      <c r="I29" s="257"/>
      <c r="J29" s="46"/>
      <c r="K29" s="275"/>
      <c r="L29" s="101"/>
      <c r="M29" s="28"/>
    </row>
    <row r="30" spans="2:13" ht="21.6" customHeight="1" thickTop="1" thickBot="1">
      <c r="B30" s="45" t="s">
        <v>29</v>
      </c>
      <c r="C30" s="120"/>
      <c r="D30" s="46"/>
      <c r="E30" s="257"/>
      <c r="F30" s="46"/>
      <c r="G30" s="257"/>
      <c r="H30" s="46"/>
      <c r="I30" s="257"/>
      <c r="J30" s="46"/>
      <c r="K30" s="275"/>
      <c r="L30" s="101"/>
      <c r="M30" s="131" t="s">
        <v>679</v>
      </c>
    </row>
    <row r="31" spans="2:13" ht="21.6" customHeight="1" thickTop="1">
      <c r="B31" s="48"/>
      <c r="L31" s="2" t="s">
        <v>30</v>
      </c>
      <c r="M31" s="28"/>
    </row>
    <row r="32" spans="2:13" ht="21.6" customHeight="1">
      <c r="B32" s="48"/>
      <c r="L32" s="49" t="s">
        <v>31</v>
      </c>
      <c r="M32" s="28"/>
    </row>
    <row r="33" spans="2:13">
      <c r="B33" s="50" t="s">
        <v>32</v>
      </c>
      <c r="C33" s="121"/>
      <c r="D33" t="s">
        <v>33</v>
      </c>
      <c r="M33" s="28"/>
    </row>
    <row r="34" spans="2:13" ht="19.5">
      <c r="B34" s="51" t="s">
        <v>34</v>
      </c>
      <c r="C34" s="122"/>
      <c r="D34" s="52" t="s">
        <v>68</v>
      </c>
      <c r="E34" s="258"/>
      <c r="F34" s="52"/>
      <c r="G34" s="258"/>
      <c r="H34" s="52"/>
      <c r="I34" s="258"/>
      <c r="J34" s="52"/>
      <c r="K34" s="258"/>
      <c r="L34" s="52"/>
      <c r="M34" s="28"/>
    </row>
    <row r="35" spans="2:13" ht="19.5">
      <c r="B35" s="51" t="s">
        <v>35</v>
      </c>
      <c r="C35" s="122"/>
      <c r="D35" s="52" t="s">
        <v>56</v>
      </c>
      <c r="E35" s="258"/>
      <c r="F35" s="52"/>
      <c r="G35" s="258"/>
      <c r="H35" s="52"/>
      <c r="I35" s="258"/>
      <c r="J35" s="52"/>
      <c r="K35" s="258"/>
      <c r="L35" s="52"/>
      <c r="M35" s="53"/>
    </row>
    <row r="36" spans="2:13" ht="19.5">
      <c r="B36" s="51" t="s">
        <v>36</v>
      </c>
      <c r="C36" s="122"/>
      <c r="D36" s="52" t="s">
        <v>69</v>
      </c>
      <c r="E36" s="258"/>
      <c r="F36" s="52"/>
      <c r="G36" s="258"/>
      <c r="H36" s="52"/>
      <c r="I36" s="258"/>
      <c r="J36" s="52"/>
      <c r="K36" s="258"/>
      <c r="L36" s="52"/>
      <c r="M36" s="53"/>
    </row>
    <row r="37" spans="2:13" ht="19.5">
      <c r="B37" s="51"/>
      <c r="C37" s="122"/>
      <c r="D37" s="52"/>
      <c r="E37" s="258"/>
      <c r="F37" s="4"/>
      <c r="G37" s="267"/>
      <c r="H37" s="52"/>
      <c r="I37" s="258"/>
      <c r="J37" s="52"/>
      <c r="K37" s="258"/>
      <c r="L37" s="52"/>
      <c r="M37" s="53"/>
    </row>
    <row r="38" spans="2:13" ht="19.5">
      <c r="B38" s="51" t="s">
        <v>37</v>
      </c>
      <c r="C38" s="122"/>
      <c r="D38" s="52" t="s">
        <v>835</v>
      </c>
      <c r="E38" s="258"/>
      <c r="F38" s="52"/>
      <c r="G38" s="258"/>
      <c r="H38" s="52"/>
      <c r="I38" s="258"/>
      <c r="J38" s="52"/>
      <c r="K38" s="258"/>
      <c r="L38" s="52"/>
      <c r="M38" s="53"/>
    </row>
    <row r="39" spans="2:13" ht="19.5">
      <c r="B39" s="51" t="s">
        <v>38</v>
      </c>
      <c r="C39" s="122"/>
      <c r="D39" s="52" t="s">
        <v>61</v>
      </c>
      <c r="E39" s="258"/>
      <c r="F39" s="52"/>
      <c r="G39" s="258"/>
      <c r="H39" s="52"/>
      <c r="I39" s="258"/>
      <c r="J39" s="52"/>
      <c r="K39" s="258"/>
      <c r="L39" s="52"/>
      <c r="M39" s="53"/>
    </row>
    <row r="40" spans="2:13" ht="19.5">
      <c r="B40" s="51" t="s">
        <v>39</v>
      </c>
      <c r="C40" s="122"/>
      <c r="D40" s="52" t="s">
        <v>71</v>
      </c>
      <c r="E40" s="258"/>
      <c r="F40" s="52"/>
      <c r="G40" s="258"/>
      <c r="H40" s="52"/>
      <c r="I40" s="258"/>
      <c r="J40" s="52"/>
      <c r="K40" s="258"/>
      <c r="L40" s="52"/>
      <c r="M40" s="53"/>
    </row>
    <row r="41" spans="2:13">
      <c r="B41" s="54" t="s">
        <v>40</v>
      </c>
      <c r="C41" s="123"/>
      <c r="D41" s="34"/>
      <c r="E41" s="259"/>
      <c r="H41" s="34"/>
      <c r="I41" s="259"/>
      <c r="J41" s="34"/>
      <c r="K41" s="259"/>
      <c r="L41" s="34"/>
      <c r="M41" s="53"/>
    </row>
    <row r="42" spans="2:13">
      <c r="B42" s="48"/>
      <c r="D42" s="34"/>
      <c r="E42" s="259"/>
      <c r="F42" s="34"/>
      <c r="G42" s="259"/>
      <c r="H42" s="34"/>
      <c r="I42" s="259"/>
      <c r="J42" s="34"/>
      <c r="K42" s="259"/>
      <c r="L42" s="34"/>
      <c r="M42" s="53"/>
    </row>
    <row r="43" spans="2:13" ht="11.45" customHeight="1">
      <c r="B43" s="50" t="s">
        <v>41</v>
      </c>
      <c r="C43" s="121"/>
      <c r="D43" s="55"/>
      <c r="E43" s="260"/>
      <c r="F43" s="34"/>
      <c r="G43" s="259"/>
      <c r="H43" s="34"/>
      <c r="I43" s="259"/>
      <c r="J43" s="55" t="s">
        <v>42</v>
      </c>
      <c r="K43" s="260"/>
      <c r="L43" s="34"/>
      <c r="M43" s="53"/>
    </row>
    <row r="44" spans="2:13" ht="15.75">
      <c r="B44" s="56" t="s">
        <v>43</v>
      </c>
      <c r="C44" s="124"/>
      <c r="D44" s="55"/>
      <c r="E44" s="260"/>
      <c r="F44" s="34"/>
      <c r="G44" s="259"/>
      <c r="H44" s="34" t="s">
        <v>44</v>
      </c>
      <c r="I44" s="259"/>
      <c r="J44" s="34">
        <f>M29*8</f>
        <v>0</v>
      </c>
      <c r="K44" s="259"/>
      <c r="L44" s="57" t="s">
        <v>45</v>
      </c>
      <c r="M44" s="53"/>
    </row>
    <row r="45" spans="2:13" ht="15.75">
      <c r="B45" s="56" t="s">
        <v>46</v>
      </c>
      <c r="C45" s="124"/>
      <c r="D45" s="55" t="s">
        <v>47</v>
      </c>
      <c r="E45" s="260"/>
      <c r="F45" s="34"/>
      <c r="G45" s="259"/>
      <c r="H45" s="34" t="s">
        <v>44</v>
      </c>
      <c r="I45" s="259"/>
      <c r="J45" s="34">
        <f>F46*8</f>
        <v>0</v>
      </c>
      <c r="K45" s="259"/>
      <c r="L45" s="57" t="s">
        <v>48</v>
      </c>
      <c r="M45" s="53"/>
    </row>
    <row r="46" spans="2:13">
      <c r="B46" s="48" t="s">
        <v>49</v>
      </c>
      <c r="D46" s="34"/>
      <c r="E46" s="259"/>
      <c r="F46" s="58"/>
      <c r="G46" s="268"/>
      <c r="H46" s="34"/>
      <c r="I46" s="259"/>
      <c r="J46" s="34"/>
      <c r="K46" s="259"/>
      <c r="L46" s="34"/>
      <c r="M46" s="53"/>
    </row>
    <row r="47" spans="2:13">
      <c r="B47" s="48"/>
      <c r="D47" s="55"/>
      <c r="E47" s="260"/>
      <c r="F47" s="34"/>
      <c r="G47" s="259"/>
      <c r="H47" s="34"/>
      <c r="I47" s="259"/>
      <c r="J47" s="34"/>
      <c r="K47" s="259"/>
      <c r="L47" s="34"/>
      <c r="M47" s="53"/>
    </row>
    <row r="48" spans="2:13" ht="19.5" thickBot="1">
      <c r="B48" s="59" t="s">
        <v>50</v>
      </c>
      <c r="C48" s="125"/>
      <c r="D48" s="60"/>
      <c r="E48" s="261"/>
      <c r="F48" s="34"/>
      <c r="G48" s="259"/>
      <c r="H48" s="60"/>
      <c r="I48" s="261"/>
      <c r="J48" s="60"/>
      <c r="K48" s="261"/>
      <c r="L48" s="60"/>
      <c r="M48" s="53"/>
    </row>
    <row r="49" spans="2:13" ht="16.5" thickBot="1">
      <c r="B49" s="61" t="s">
        <v>51</v>
      </c>
      <c r="C49" s="124"/>
      <c r="D49" s="62" t="s">
        <v>124</v>
      </c>
      <c r="E49" s="262"/>
      <c r="F49" s="62"/>
      <c r="G49" s="262"/>
      <c r="H49" s="62"/>
      <c r="I49" s="262"/>
      <c r="J49" s="62"/>
      <c r="K49" s="262"/>
      <c r="L49" s="62"/>
      <c r="M49" s="53"/>
    </row>
    <row r="50" spans="2:13" ht="16.5" thickBot="1">
      <c r="B50" s="61" t="s">
        <v>52</v>
      </c>
      <c r="C50" s="124"/>
      <c r="D50" s="64">
        <v>64</v>
      </c>
      <c r="E50" s="263"/>
      <c r="F50" s="64"/>
      <c r="G50" s="263"/>
      <c r="H50" s="64"/>
      <c r="I50" s="263"/>
      <c r="J50" s="64"/>
      <c r="K50" s="263"/>
      <c r="L50" s="62"/>
      <c r="M50" s="53"/>
    </row>
    <row r="51" spans="2:13">
      <c r="B51" s="65" t="s">
        <v>53</v>
      </c>
      <c r="C51" s="126"/>
      <c r="D51" s="34"/>
      <c r="E51" s="259"/>
      <c r="J51" s="34"/>
      <c r="K51" s="259"/>
      <c r="L51" s="34"/>
      <c r="M51" s="53"/>
    </row>
    <row r="52" spans="2:13" ht="15.75">
      <c r="B52" s="66" t="s">
        <v>54</v>
      </c>
      <c r="C52" s="127"/>
      <c r="D52" s="34"/>
      <c r="E52" s="259"/>
      <c r="F52" s="34"/>
      <c r="G52" s="259"/>
      <c r="H52" s="34"/>
      <c r="I52" s="259"/>
      <c r="J52" s="34"/>
      <c r="K52" s="259"/>
      <c r="L52" s="34"/>
      <c r="M52" s="53"/>
    </row>
    <row r="53" spans="2:13" ht="15.75">
      <c r="B53" s="66"/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15.75">
      <c r="B54" s="66"/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>
      <c r="B55" s="48"/>
      <c r="D55" s="34"/>
      <c r="E55" s="259"/>
      <c r="F55" s="34"/>
      <c r="G55" s="259"/>
      <c r="H55" s="34"/>
      <c r="I55" s="259"/>
      <c r="J55" s="34"/>
      <c r="K55" s="259"/>
      <c r="L55" s="34"/>
      <c r="M55" s="53"/>
    </row>
    <row r="56" spans="2:13" ht="15.75" thickBot="1">
      <c r="B56" s="67"/>
      <c r="C56" s="68"/>
      <c r="D56" s="68"/>
      <c r="E56" s="264"/>
      <c r="F56" s="68"/>
      <c r="G56" s="264"/>
      <c r="H56" s="68"/>
      <c r="I56" s="264"/>
      <c r="J56" s="68"/>
      <c r="K56" s="264"/>
      <c r="L56" s="68"/>
      <c r="M56" s="98"/>
    </row>
    <row r="57" spans="2:13" ht="15.75" thickTop="1"/>
  </sheetData>
  <mergeCells count="2">
    <mergeCell ref="B1:M1"/>
    <mergeCell ref="H2:J2"/>
  </mergeCells>
  <dataValidations count="8">
    <dataValidation type="list" errorStyle="warning" operator="equal" allowBlank="1" showErrorMessage="1" sqref="D8:L8" xr:uid="{00000000-0002-0000-2C00-000000000000}">
      <formula1>"17,,399,671,1686,1640"</formula1>
    </dataValidation>
    <dataValidation type="list" errorStyle="information" operator="equal" allowBlank="1" showErrorMessage="1" sqref="D35:L35" xr:uid="{00000000-0002-0000-2C00-000001000000}">
      <formula1>"Harold Boettcher,Gene Ezzell,Rob Grau,Roger Koss,Gray Lackey,Michael S MacLean,Joe Mills,John F Morck,Ray Albers"</formula1>
    </dataValidation>
    <dataValidation type="list" errorStyle="information" operator="equal" allowBlank="1" showErrorMessage="1" sqref="D36:L36" xr:uid="{00000000-0002-0000-2C00-000002000000}">
      <formula1>"Donald Marshall,Charles Stirewalt,Chris Tilley,John Tredway,Victor Varney"</formula1>
    </dataValidation>
    <dataValidation errorStyle="information" allowBlank="1" showInputMessage="1" showErrorMessage="1" sqref="D41:E41" xr:uid="{00000000-0002-0000-2C00-000003000000}"/>
    <dataValidation type="list" errorStyle="information" operator="equal" allowBlank="1" showErrorMessage="1" sqref="D40:L40" xr:uid="{00000000-0002-0000-2C00-000004000000}">
      <formula1>"Dennis Winchell, Art Kotz, Harold BoettcherArt Kotz, Rob Grau,Joe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39:L39" xr:uid="{00000000-0002-0000-2C00-000005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38:L38" xr:uid="{00000000-0002-0000-2C00-000006000000}">
      <formula1>"Chris R Boli,Jay Horn, Nathan DeWitt"</formula1>
    </dataValidation>
    <dataValidation type="list" errorStyle="information" operator="equal" allowBlank="1" showErrorMessage="1" sqref="D34:L34" xr:uid="{00000000-0002-0000-2C00-000007000000}">
      <formula1>"Ted Dunn,Richard Gray,Billy Rueckert, Victor Varney"</formula1>
    </dataValidation>
  </dataValidations>
  <pageMargins left="0.7" right="0.7" top="0.75" bottom="0.75" header="0.3" footer="0.3"/>
  <pageSetup scale="57" fitToWidth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Members" xr:uid="{D5CA4AF4-3F70-4C7C-9994-7DC9C889F0EF}">
          <x14:formula1>
            <xm:f>DATA_Lists!$U$2:$U$217</xm:f>
          </x14:formula1>
          <xm:sqref>L52</xm:sqref>
        </x14:dataValidation>
        <x14:dataValidation type="list" allowBlank="1" showInputMessage="1" showErrorMessage="1" promptTitle="Check Names" prompt="_x000a__x000a_" xr:uid="{84473DEC-8045-4947-A81A-687154A14C60}">
          <x14:formula1>
            <xm:f>DATA_Lists!$X$4:$X$219</xm:f>
          </x14:formula1>
          <xm:sqref>M31</xm:sqref>
        </x14:dataValidation>
      </x14:dataValidations>
    </ext>
  </extLst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12">
    <pageSetUpPr fitToPage="1"/>
  </sheetPr>
  <dimension ref="A1:Q57"/>
  <sheetViews>
    <sheetView workbookViewId="0"/>
  </sheetViews>
  <sheetFormatPr defaultRowHeight="15"/>
  <cols>
    <col min="1" max="1" width="3.28515625" customWidth="1"/>
    <col min="2" max="2" width="33.140625" customWidth="1"/>
    <col min="3" max="3" width="2.28515625" customWidth="1"/>
    <col min="4" max="4" width="19.28515625" customWidth="1"/>
    <col min="5" max="5" width="2.140625" style="14" customWidth="1"/>
    <col min="6" max="6" width="18.7109375" customWidth="1"/>
    <col min="7" max="7" width="2.140625" style="14" customWidth="1"/>
    <col min="8" max="8" width="18.7109375" customWidth="1"/>
    <col min="9" max="9" width="1.7109375" style="14" customWidth="1"/>
    <col min="10" max="10" width="19" customWidth="1"/>
    <col min="11" max="11" width="2.140625" style="14" customWidth="1"/>
    <col min="12" max="12" width="18.7109375" customWidth="1"/>
    <col min="13" max="13" width="13.140625" customWidth="1"/>
    <col min="14" max="14" width="33.85546875" customWidth="1"/>
    <col min="15" max="15" width="23.28515625" customWidth="1"/>
    <col min="16" max="1030" width="11.7109375" customWidth="1"/>
  </cols>
  <sheetData>
    <row r="1" spans="1:17" ht="21.6" customHeight="1" thickTop="1">
      <c r="B1" s="499" t="s">
        <v>3</v>
      </c>
      <c r="C1" s="499"/>
      <c r="D1" s="499"/>
      <c r="E1" s="499"/>
      <c r="F1" s="499"/>
      <c r="G1" s="499"/>
      <c r="H1" s="499"/>
      <c r="I1" s="499"/>
      <c r="J1" s="499"/>
      <c r="K1" s="499"/>
      <c r="L1" s="499"/>
      <c r="M1" s="499"/>
    </row>
    <row r="2" spans="1:17" ht="21.6" customHeight="1">
      <c r="B2" s="5" t="s">
        <v>4</v>
      </c>
      <c r="C2" s="110"/>
      <c r="D2" s="239"/>
      <c r="E2" s="250"/>
      <c r="F2" s="6" t="s">
        <v>5</v>
      </c>
      <c r="G2" s="265"/>
      <c r="H2" s="500">
        <v>45018</v>
      </c>
      <c r="I2" s="500"/>
      <c r="J2" s="500"/>
      <c r="K2" s="271"/>
      <c r="L2" s="99" t="s">
        <v>7</v>
      </c>
      <c r="M2" s="8" t="s">
        <v>6</v>
      </c>
    </row>
    <row r="3" spans="1:17" ht="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105"/>
    </row>
    <row r="4" spans="1:17" ht="21.6" customHeight="1">
      <c r="B4" s="5"/>
      <c r="C4" s="110"/>
      <c r="D4" s="9"/>
      <c r="E4" s="251"/>
      <c r="F4" s="102"/>
      <c r="G4" s="266"/>
      <c r="H4" s="35">
        <f>IF(H2=0," ",VLOOKUP(H2,'2023_Trains'!C9:N62,11,))</f>
        <v>1121</v>
      </c>
      <c r="I4" s="270"/>
      <c r="J4" s="246"/>
      <c r="K4" s="273"/>
      <c r="L4" s="35"/>
      <c r="M4" s="108"/>
    </row>
    <row r="5" spans="1:17" ht="21.6" customHeight="1">
      <c r="B5" s="10" t="s">
        <v>8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21.6" customHeight="1">
      <c r="A6" s="14"/>
      <c r="B6" s="15" t="s">
        <v>9</v>
      </c>
      <c r="C6" s="112"/>
      <c r="D6" s="16" t="str">
        <f>IF($H$2=0," ",IF(VLOOKUP($H$2,'2023_Trains'!$C$7:$N$63,4)=0," ",VLOOKUP($H$2,'2023_Trains'!$C$7:$N$63,4,FALSE)))</f>
        <v>9:30 am</v>
      </c>
      <c r="E6" s="253"/>
      <c r="F6" s="16" t="str">
        <f>IF($H$2=0," ",IF(VLOOKUP($H$2,'2023_Trains'!$C$7:$N$63,5)=0," ",VLOOKUP($H$2,'2023_Trains'!$C$7:$N$63,5,FALSE)))</f>
        <v>11:00 am</v>
      </c>
      <c r="G6" s="253"/>
      <c r="H6" s="16" t="str">
        <f>IF($H$2=0," ",IF(VLOOKUP($H$2,'2023_Trains'!$C$7:$N$63,6)=0," ",VLOOKUP($H$2,'2023_Trains'!$C$7:$N$63,6,FALSE)))</f>
        <v>12:30 pm</v>
      </c>
      <c r="I6" s="253"/>
      <c r="J6" s="16" t="str">
        <f>IF($H$2=0," ",IF(VLOOKUP($H$2,'2023_Trains'!$C$7:$N$63,7)=0," ",VLOOKUP($H$2,'2023_Trains'!$C$7:$N$63,7,FALSE)))</f>
        <v>2:15 pm</v>
      </c>
      <c r="K6" s="253"/>
      <c r="L6" s="16" t="str">
        <f>IF($H$2=0," ",IF(VLOOKUP($H$2,'2023_Trains'!$C$7:$N$63,8)=0," ",VLOOKUP($H$2,'2023_Trains'!$C$7:$N$63,8,FALSE)))</f>
        <v>3:45 pm</v>
      </c>
      <c r="M6" s="17"/>
      <c r="N6" s="14"/>
    </row>
    <row r="7" spans="1:17" ht="21.6" customHeight="1">
      <c r="A7" s="14"/>
      <c r="B7" s="18" t="s">
        <v>10</v>
      </c>
      <c r="C7" s="113"/>
      <c r="D7" s="244">
        <f>IF(D6=" "," ",VALUE(D6))</f>
        <v>0.39583333333333331</v>
      </c>
      <c r="E7" s="253"/>
      <c r="F7" s="244">
        <f>IF(F6=" "," ",VALUE(F6))</f>
        <v>0.45833333333333331</v>
      </c>
      <c r="G7" s="253"/>
      <c r="H7" s="244">
        <f t="shared" ref="H7:L7" si="0">IF(H6=" "," ",VALUE(H6))</f>
        <v>0.52083333333333337</v>
      </c>
      <c r="I7" s="253"/>
      <c r="J7" s="244">
        <f t="shared" si="0"/>
        <v>0.59375</v>
      </c>
      <c r="K7" s="253"/>
      <c r="L7" s="244">
        <f t="shared" si="0"/>
        <v>0.65625</v>
      </c>
      <c r="M7" s="97"/>
      <c r="N7" s="14"/>
      <c r="O7" s="282"/>
    </row>
    <row r="8" spans="1:17" ht="21.6" customHeight="1">
      <c r="B8" s="18" t="s">
        <v>11</v>
      </c>
      <c r="C8" s="113"/>
      <c r="D8" s="22">
        <v>671</v>
      </c>
      <c r="E8" s="19"/>
      <c r="F8" s="22">
        <v>1686</v>
      </c>
      <c r="G8" s="19"/>
      <c r="H8" s="22">
        <v>671</v>
      </c>
      <c r="I8" s="19"/>
      <c r="J8" s="22">
        <v>1686</v>
      </c>
      <c r="K8" s="19"/>
      <c r="L8" s="22">
        <v>671</v>
      </c>
      <c r="M8" s="20"/>
    </row>
    <row r="9" spans="1:17" ht="21.6" customHeight="1">
      <c r="B9" s="23"/>
      <c r="C9" s="114"/>
      <c r="M9" s="20"/>
    </row>
    <row r="10" spans="1:17" ht="30" customHeight="1">
      <c r="B10" s="25" t="s">
        <v>12</v>
      </c>
      <c r="C10" s="132" t="s">
        <v>809</v>
      </c>
      <c r="D10" s="128">
        <f t="shared" ref="D10:F10" si="1">IF(C10=0," ",TIMEVALUE(LEFT(C10,2)&amp;":"&amp;MID(C10,3,2)&amp;":"&amp;RIGHT(C10,2)))</f>
        <v>0.39618055555555554</v>
      </c>
      <c r="E10" s="132" t="s">
        <v>813</v>
      </c>
      <c r="F10" s="128">
        <f t="shared" si="1"/>
        <v>0.45974537037037039</v>
      </c>
      <c r="G10" s="132" t="s">
        <v>817</v>
      </c>
      <c r="H10" s="128">
        <f t="shared" ref="H10" si="2">IF(G10=0," ",TIMEVALUE(LEFT(G10,2)&amp;":"&amp;MID(G10,3,2)&amp;":"&amp;RIGHT(G10,2)))</f>
        <v>0.5183564814814815</v>
      </c>
      <c r="I10" s="132" t="s">
        <v>793</v>
      </c>
      <c r="J10" s="128">
        <f t="shared" ref="J10" si="3">IF(I10=0," ",TIMEVALUE(LEFT(I10,2)&amp;":"&amp;MID(I10,3,2)&amp;":"&amp;RIGHT(I10,2)))</f>
        <v>0.59392361111111114</v>
      </c>
      <c r="K10" s="132" t="s">
        <v>824</v>
      </c>
      <c r="L10" s="128">
        <f t="shared" ref="L10" si="4">IF(K10=0," ",TIMEVALUE(LEFT(K10,2)&amp;":"&amp;MID(K10,3,2)&amp;":"&amp;RIGHT(K10,2)))</f>
        <v>0.65818287037037038</v>
      </c>
      <c r="M10" s="129"/>
    </row>
    <row r="11" spans="1:17" ht="21.6" customHeight="1">
      <c r="B11" s="27" t="s">
        <v>13</v>
      </c>
      <c r="C11" s="248"/>
      <c r="D11" s="99" t="str">
        <f>IF(D12&gt;0,$L$2)</f>
        <v>R</v>
      </c>
      <c r="E11" s="254"/>
      <c r="F11" s="99" t="str">
        <f>IF(F12&gt;0,$L$2)</f>
        <v>R</v>
      </c>
      <c r="G11" s="254"/>
      <c r="H11" s="99" t="str">
        <f>IF(H12&gt;0,$L$2)</f>
        <v>R</v>
      </c>
      <c r="I11" s="254"/>
      <c r="J11" s="99" t="str">
        <f>IF(J12&gt;0,$L$2)</f>
        <v>R</v>
      </c>
      <c r="K11" s="254"/>
      <c r="L11" s="99" t="str">
        <f>IF(L12&gt;0,$L$2)</f>
        <v>R</v>
      </c>
      <c r="M11" s="129"/>
      <c r="O11" s="245"/>
    </row>
    <row r="12" spans="1:17" ht="30" customHeight="1">
      <c r="B12" s="25" t="s">
        <v>14</v>
      </c>
      <c r="C12" s="132" t="s">
        <v>808</v>
      </c>
      <c r="D12" s="128">
        <f>IF(C12=0," ",TIMEVALUE(LEFT(C12,2)&amp;":"&amp;MID(C12,3,2)&amp;":"&amp;RIGHT(C12,2)))</f>
        <v>0.40324074074074073</v>
      </c>
      <c r="E12" s="132" t="s">
        <v>781</v>
      </c>
      <c r="F12" s="128">
        <f t="shared" ref="F12" si="5">IF(E12=0," ",TIMEVALUE(LEFT(E12,2)&amp;":"&amp;MID(E12,3,2)&amp;":"&amp;RIGHT(E12,2)))</f>
        <v>0.46680555555555553</v>
      </c>
      <c r="G12" s="132" t="s">
        <v>818</v>
      </c>
      <c r="H12" s="128">
        <f t="shared" ref="H12" si="6">IF(G12=0," ",TIMEVALUE(LEFT(G12,2)&amp;":"&amp;MID(G12,3,2)&amp;":"&amp;RIGHT(G12,2)))</f>
        <v>0.52682870370370372</v>
      </c>
      <c r="I12" s="132" t="s">
        <v>794</v>
      </c>
      <c r="J12" s="128">
        <f t="shared" ref="J12" si="7">IF(I12=0," ",TIMEVALUE(LEFT(I12,2)&amp;":"&amp;MID(I12,3,2)&amp;":"&amp;RIGHT(I12,2)))</f>
        <v>0.60098379629629628</v>
      </c>
      <c r="K12" s="132" t="s">
        <v>825</v>
      </c>
      <c r="L12" s="128">
        <f t="shared" ref="L12" si="8">IF(K12=0," ",TIMEVALUE(LEFT(K12,2)&amp;":"&amp;MID(K12,3,2)&amp;":"&amp;RIGHT(K12,2)))</f>
        <v>0.66594907407407411</v>
      </c>
      <c r="M12" s="129"/>
    </row>
    <row r="13" spans="1:17" ht="30" customHeight="1">
      <c r="B13" s="25" t="s">
        <v>16</v>
      </c>
      <c r="C13" s="249" t="s">
        <v>810</v>
      </c>
      <c r="D13" s="128">
        <f>IF(C13=0," ",TIMEVALUE(LEFT(C13,2)&amp;":"&amp;MID(C13,3,2)&amp;":"&amp;RIGHT(C13,2)))</f>
        <v>0.40959490740740739</v>
      </c>
      <c r="E13" s="133" t="s">
        <v>782</v>
      </c>
      <c r="F13" s="128">
        <f>IF(E13=0," ",TIMEVALUE(LEFT(E13,2)&amp;":"&amp;MID(E13,3,2)&amp;":"&amp;RIGHT(E13,2)))</f>
        <v>0.47245370370370371</v>
      </c>
      <c r="G13" s="133" t="s">
        <v>819</v>
      </c>
      <c r="H13" s="128">
        <f>IF(G13=0," ",TIMEVALUE(LEFT(G13,2)&amp;":"&amp;MID(G13,3,2)&amp;":"&amp;RIGHT(G13,2)))</f>
        <v>0.53318287037037038</v>
      </c>
      <c r="I13" s="133" t="s">
        <v>821</v>
      </c>
      <c r="J13" s="128">
        <f>IF(I13=0," ",TIMEVALUE(LEFT(I13,2)&amp;":"&amp;MID(I13,3,2)&amp;":"&amp;RIGHT(I13,2)))</f>
        <v>0.60663194444444446</v>
      </c>
      <c r="K13" s="133" t="s">
        <v>826</v>
      </c>
      <c r="L13" s="128">
        <f>IF(K13=0," ",TIMEVALUE(LEFT(K13,2)&amp;":"&amp;MID(K13,3,2)&amp;":"&amp;RIGHT(K13,2)))</f>
        <v>0.67160879629629633</v>
      </c>
      <c r="M13" s="129" t="s">
        <v>15</v>
      </c>
    </row>
    <row r="14" spans="1:17" ht="30" customHeight="1">
      <c r="B14" s="25" t="s">
        <v>17</v>
      </c>
      <c r="C14" s="132" t="s">
        <v>811</v>
      </c>
      <c r="D14" s="128">
        <f t="shared" ref="D14:D19" si="9">IF(C14=0," ",TIMEVALUE(LEFT(C14,2)&amp;":"&amp;MID(C14,3,2)&amp;":"&amp;RIGHT(C14,2)))</f>
        <v>0.42160879629629627</v>
      </c>
      <c r="E14" s="132" t="s">
        <v>814</v>
      </c>
      <c r="F14" s="128">
        <f t="shared" ref="F14:F19" si="10">IF(E14=0," ",TIMEVALUE(LEFT(E14,2)&amp;":"&amp;MID(E14,3,2)&amp;":"&amp;RIGHT(E14,2)))</f>
        <v>0.48586805555555551</v>
      </c>
      <c r="G14" s="132" t="s">
        <v>820</v>
      </c>
      <c r="H14" s="128">
        <f t="shared" ref="H14:H17" si="11">IF(G14=0," ",TIMEVALUE(LEFT(G14,2)&amp;":"&amp;MID(G14,3,2)&amp;":"&amp;RIGHT(G14,2)))</f>
        <v>0.54519675925925926</v>
      </c>
      <c r="I14" s="132" t="s">
        <v>822</v>
      </c>
      <c r="J14" s="128">
        <f t="shared" ref="J14:J17" si="12">IF(I14=0," ",TIMEVALUE(LEFT(I14,2)&amp;":"&amp;MID(I14,3,2)&amp;":"&amp;RIGHT(I14,2)))</f>
        <v>0.62004629629629626</v>
      </c>
      <c r="K14" s="132" t="s">
        <v>803</v>
      </c>
      <c r="L14" s="128">
        <f t="shared" ref="L14:L19" si="13">IF(K14=0," ",TIMEVALUE(LEFT(K14,2)&amp;":"&amp;MID(K14,3,2)&amp;":"&amp;RIGHT(K14,2)))</f>
        <v>0.68290509259259258</v>
      </c>
      <c r="M14" s="129"/>
      <c r="Q14" s="247"/>
    </row>
    <row r="15" spans="1:17" ht="30" customHeight="1">
      <c r="B15" s="25" t="s">
        <v>18</v>
      </c>
      <c r="C15" s="132" t="s">
        <v>812</v>
      </c>
      <c r="D15" s="128">
        <f t="shared" si="9"/>
        <v>0.42655092592592592</v>
      </c>
      <c r="E15" s="132" t="s">
        <v>815</v>
      </c>
      <c r="F15" s="128">
        <f t="shared" si="10"/>
        <v>0.49151620370370369</v>
      </c>
      <c r="G15" s="132" t="s">
        <v>791</v>
      </c>
      <c r="H15" s="128">
        <f t="shared" si="11"/>
        <v>0.55084490740740744</v>
      </c>
      <c r="I15" s="132" t="s">
        <v>823</v>
      </c>
      <c r="J15" s="128">
        <f t="shared" si="12"/>
        <v>0.625</v>
      </c>
      <c r="K15" s="132" t="s">
        <v>827</v>
      </c>
      <c r="L15" s="128">
        <f t="shared" si="13"/>
        <v>0.68855324074074076</v>
      </c>
      <c r="M15" s="129"/>
    </row>
    <row r="16" spans="1:17" ht="21.6" customHeight="1">
      <c r="B16" s="27" t="s">
        <v>13</v>
      </c>
      <c r="C16" s="133"/>
      <c r="D16" s="99" t="str">
        <f>IF(D17&gt;0,$L$2)</f>
        <v>R</v>
      </c>
      <c r="E16" s="254"/>
      <c r="F16" s="99" t="str">
        <f>IF(F17&gt;0,$L$2)</f>
        <v>R</v>
      </c>
      <c r="G16" s="254"/>
      <c r="H16" s="99" t="str">
        <f>IF(H17&gt;0,$L$2)</f>
        <v>R</v>
      </c>
      <c r="I16" s="254"/>
      <c r="J16" s="99" t="str">
        <f>IF(J17&gt;0,$L$2)</f>
        <v>R</v>
      </c>
      <c r="K16" s="254"/>
      <c r="L16" s="99" t="str">
        <f>IF(L17&gt;0,$L$2)</f>
        <v>R</v>
      </c>
      <c r="M16" s="129"/>
    </row>
    <row r="17" spans="2:13" ht="30" customHeight="1">
      <c r="B17" s="25" t="s">
        <v>19</v>
      </c>
      <c r="C17" s="132" t="s">
        <v>779</v>
      </c>
      <c r="D17" s="128">
        <f t="shared" si="9"/>
        <v>0.43290509259259258</v>
      </c>
      <c r="E17" s="132" t="s">
        <v>816</v>
      </c>
      <c r="F17" s="128">
        <f t="shared" si="10"/>
        <v>0.49928240740740742</v>
      </c>
      <c r="G17" s="132" t="s">
        <v>792</v>
      </c>
      <c r="H17" s="128">
        <f t="shared" si="11"/>
        <v>0.5571990740740741</v>
      </c>
      <c r="I17" s="132" t="s">
        <v>798</v>
      </c>
      <c r="J17" s="128">
        <f t="shared" si="12"/>
        <v>0.63135416666666666</v>
      </c>
      <c r="K17" s="132" t="s">
        <v>828</v>
      </c>
      <c r="L17" s="128">
        <f t="shared" si="13"/>
        <v>0.69490740740740742</v>
      </c>
      <c r="M17" s="129"/>
    </row>
    <row r="18" spans="2:13" ht="21.6" customHeight="1">
      <c r="B18" s="29" t="s">
        <v>21</v>
      </c>
      <c r="C18" s="115"/>
      <c r="D18" s="99"/>
      <c r="E18" s="248"/>
      <c r="F18" s="99"/>
      <c r="G18" s="248"/>
      <c r="H18" s="99"/>
      <c r="I18" s="248"/>
      <c r="J18" s="99"/>
      <c r="K18" s="248"/>
      <c r="L18" s="35"/>
      <c r="M18" s="28"/>
    </row>
    <row r="19" spans="2:13" ht="21.6" customHeight="1">
      <c r="B19" s="33"/>
      <c r="C19" s="34"/>
      <c r="D19" s="276" t="str">
        <f t="shared" si="9"/>
        <v xml:space="preserve"> </v>
      </c>
      <c r="E19" s="277"/>
      <c r="F19" s="276" t="str">
        <f t="shared" si="10"/>
        <v xml:space="preserve"> </v>
      </c>
      <c r="G19" s="277"/>
      <c r="H19" s="276" t="str">
        <f t="shared" ref="H19" si="14">IF(G19=0," ",TIMEVALUE(LEFT(G19,2)&amp;":"&amp;MID(G19,3,2)&amp;":"&amp;RIGHT(G19,2)))</f>
        <v xml:space="preserve"> </v>
      </c>
      <c r="I19" s="277"/>
      <c r="J19" s="276" t="str">
        <f t="shared" ref="J19" si="15">IF(I19=0," ",TIMEVALUE(LEFT(I19,2)&amp;":"&amp;MID(I19,3,2)&amp;":"&amp;RIGHT(I19,2)))</f>
        <v xml:space="preserve"> </v>
      </c>
      <c r="K19" s="277"/>
      <c r="L19" s="276" t="str">
        <f t="shared" si="13"/>
        <v xml:space="preserve"> </v>
      </c>
      <c r="M19" s="28"/>
    </row>
    <row r="20" spans="2:13" ht="30" customHeight="1">
      <c r="B20" s="36">
        <v>100</v>
      </c>
      <c r="C20" s="116"/>
      <c r="D20" s="22">
        <v>29</v>
      </c>
      <c r="E20" s="22"/>
      <c r="F20" s="22">
        <v>60</v>
      </c>
      <c r="G20" s="22"/>
      <c r="H20" s="22">
        <v>6</v>
      </c>
      <c r="I20" s="22"/>
      <c r="J20" s="22">
        <v>31</v>
      </c>
      <c r="K20" s="22"/>
      <c r="L20" s="22">
        <v>19</v>
      </c>
      <c r="M20" s="28"/>
    </row>
    <row r="21" spans="2:13" ht="30" customHeight="1">
      <c r="B21" s="36">
        <v>101</v>
      </c>
      <c r="C21" s="116"/>
      <c r="D21" s="22">
        <v>21</v>
      </c>
      <c r="E21" s="255"/>
      <c r="F21" s="22">
        <v>60</v>
      </c>
      <c r="G21" s="19"/>
      <c r="H21" s="22">
        <v>3</v>
      </c>
      <c r="I21" s="19"/>
      <c r="J21" s="22">
        <v>45</v>
      </c>
      <c r="K21" s="19"/>
      <c r="L21" s="22">
        <v>31</v>
      </c>
      <c r="M21" s="28"/>
    </row>
    <row r="22" spans="2:13" ht="30" customHeight="1">
      <c r="B22" s="36">
        <v>200</v>
      </c>
      <c r="C22" s="116"/>
      <c r="D22" s="22">
        <v>42</v>
      </c>
      <c r="E22" s="19"/>
      <c r="F22" s="22">
        <v>59</v>
      </c>
      <c r="G22" s="19"/>
      <c r="H22" s="22">
        <v>31</v>
      </c>
      <c r="I22" s="19"/>
      <c r="J22" s="22">
        <v>56</v>
      </c>
      <c r="K22" s="19"/>
      <c r="L22" s="22">
        <v>47</v>
      </c>
      <c r="M22" s="28"/>
    </row>
    <row r="23" spans="2:13" ht="30" customHeight="1">
      <c r="B23" s="36">
        <v>201</v>
      </c>
      <c r="C23" s="116"/>
      <c r="D23" s="22">
        <v>9</v>
      </c>
      <c r="E23" s="19"/>
      <c r="F23" s="22">
        <v>70</v>
      </c>
      <c r="G23" s="19"/>
      <c r="H23" s="22">
        <v>6</v>
      </c>
      <c r="I23" s="19"/>
      <c r="J23" s="22">
        <v>22</v>
      </c>
      <c r="K23" s="19"/>
      <c r="L23" s="22">
        <v>16</v>
      </c>
      <c r="M23" s="28"/>
    </row>
    <row r="24" spans="2:13" ht="30" customHeight="1">
      <c r="B24" s="36">
        <v>308</v>
      </c>
      <c r="C24" s="116"/>
      <c r="D24" s="22">
        <v>11</v>
      </c>
      <c r="E24" s="19"/>
      <c r="F24" s="22">
        <v>6</v>
      </c>
      <c r="G24" s="19"/>
      <c r="H24" s="22">
        <v>11</v>
      </c>
      <c r="I24" s="19"/>
      <c r="J24" s="22">
        <v>10</v>
      </c>
      <c r="K24" s="19"/>
      <c r="L24" s="22">
        <v>6</v>
      </c>
      <c r="M24" s="28"/>
    </row>
    <row r="25" spans="2:13" ht="30" customHeight="1">
      <c r="B25" s="38" t="s">
        <v>24</v>
      </c>
      <c r="C25" s="117"/>
      <c r="D25" s="22" t="str">
        <f>IF(D8=0," ","0")</f>
        <v>0</v>
      </c>
      <c r="E25" s="19"/>
      <c r="F25" s="22" t="str">
        <f>IF(F8=0," ","0")</f>
        <v>0</v>
      </c>
      <c r="G25" s="19"/>
      <c r="H25" s="22" t="str">
        <f>IF(H8=0," ","0")</f>
        <v>0</v>
      </c>
      <c r="I25" s="19"/>
      <c r="J25" s="22" t="str">
        <f>IF(J8=0," ","0")</f>
        <v>0</v>
      </c>
      <c r="K25" s="19"/>
      <c r="L25" s="22" t="str">
        <f>IF(L8=0," ","0")</f>
        <v>0</v>
      </c>
      <c r="M25" s="28"/>
    </row>
    <row r="26" spans="2:13" ht="30" customHeight="1" thickBot="1">
      <c r="B26" s="39" t="s">
        <v>25</v>
      </c>
      <c r="C26" s="118"/>
      <c r="D26" s="22" t="str">
        <f>IF(D8=0," ","0")</f>
        <v>0</v>
      </c>
      <c r="E26" s="19"/>
      <c r="F26" s="22" t="str">
        <f>IF(F8=0," ","0")</f>
        <v>0</v>
      </c>
      <c r="G26" s="19"/>
      <c r="H26" s="22" t="str">
        <f>IF(H8=0," ","0")</f>
        <v>0</v>
      </c>
      <c r="I26" s="19"/>
      <c r="J26" s="22" t="str">
        <f>IF(J8=0," ","0")</f>
        <v>0</v>
      </c>
      <c r="K26" s="19"/>
      <c r="L26" s="22" t="str">
        <f>IF(L8=0," ","0")</f>
        <v>0</v>
      </c>
      <c r="M26" s="28"/>
    </row>
    <row r="27" spans="2:13" ht="21.6" customHeight="1" thickTop="1" thickBot="1">
      <c r="B27" s="42" t="s">
        <v>26</v>
      </c>
      <c r="C27" s="119"/>
      <c r="D27" s="43">
        <f>SUM(D20:D26)</f>
        <v>112</v>
      </c>
      <c r="E27" s="256"/>
      <c r="F27" s="43">
        <f>SUM(F20:F26)</f>
        <v>255</v>
      </c>
      <c r="G27" s="256"/>
      <c r="H27" s="43">
        <f>SUM(H20:H26)</f>
        <v>57</v>
      </c>
      <c r="I27" s="256"/>
      <c r="J27" s="43">
        <f>SUM(J20:J26)</f>
        <v>164</v>
      </c>
      <c r="K27" s="274"/>
      <c r="L27" s="100">
        <f>SUM(L20:L26)</f>
        <v>119</v>
      </c>
      <c r="M27" s="28"/>
    </row>
    <row r="28" spans="2:13" ht="21.6" customHeight="1" thickTop="1" thickBot="1">
      <c r="B28" s="42" t="s">
        <v>27</v>
      </c>
      <c r="C28" s="119"/>
      <c r="D28" s="43">
        <f>D27</f>
        <v>112</v>
      </c>
      <c r="E28" s="256"/>
      <c r="F28" s="43">
        <f>D28+F27</f>
        <v>367</v>
      </c>
      <c r="G28" s="256"/>
      <c r="H28" s="43">
        <f>F28+H27</f>
        <v>424</v>
      </c>
      <c r="I28" s="256"/>
      <c r="J28" s="43">
        <f>J27+H28</f>
        <v>588</v>
      </c>
      <c r="K28" s="274"/>
      <c r="L28" s="100">
        <f>L27+J28</f>
        <v>707</v>
      </c>
      <c r="M28" s="130"/>
    </row>
    <row r="29" spans="2:13" ht="21.6" customHeight="1" thickTop="1" thickBot="1">
      <c r="B29" s="45" t="s">
        <v>28</v>
      </c>
      <c r="C29" s="120"/>
      <c r="D29" s="46"/>
      <c r="E29" s="257"/>
      <c r="F29" s="43"/>
      <c r="G29" s="256"/>
      <c r="H29" s="46"/>
      <c r="I29" s="257"/>
      <c r="J29" s="46"/>
      <c r="K29" s="275"/>
      <c r="L29" s="101"/>
      <c r="M29" s="28"/>
    </row>
    <row r="30" spans="2:13" ht="21.6" customHeight="1" thickTop="1" thickBot="1">
      <c r="B30" s="45" t="s">
        <v>29</v>
      </c>
      <c r="C30" s="120"/>
      <c r="D30" s="46"/>
      <c r="E30" s="257"/>
      <c r="F30" s="46"/>
      <c r="G30" s="257"/>
      <c r="H30" s="46"/>
      <c r="I30" s="257"/>
      <c r="J30" s="46"/>
      <c r="K30" s="275"/>
      <c r="L30" s="101"/>
      <c r="M30" s="131" t="s">
        <v>679</v>
      </c>
    </row>
    <row r="31" spans="2:13" ht="21.6" customHeight="1" thickTop="1">
      <c r="B31" s="48"/>
      <c r="L31" s="2" t="s">
        <v>30</v>
      </c>
      <c r="M31" s="28" t="s">
        <v>486</v>
      </c>
    </row>
    <row r="32" spans="2:13" ht="21.6" customHeight="1">
      <c r="B32" s="48"/>
      <c r="L32" s="49" t="s">
        <v>31</v>
      </c>
      <c r="M32" s="28"/>
    </row>
    <row r="33" spans="2:13">
      <c r="B33" s="50" t="s">
        <v>32</v>
      </c>
      <c r="C33" s="121"/>
      <c r="D33" t="s">
        <v>33</v>
      </c>
      <c r="M33" s="28"/>
    </row>
    <row r="34" spans="2:13" ht="19.5">
      <c r="B34" s="51" t="s">
        <v>34</v>
      </c>
      <c r="C34" s="122"/>
      <c r="D34" s="52" t="s">
        <v>68</v>
      </c>
      <c r="E34" s="258"/>
      <c r="F34" s="52" t="s">
        <v>68</v>
      </c>
      <c r="G34" s="258"/>
      <c r="H34" s="52" t="s">
        <v>68</v>
      </c>
      <c r="I34" s="258"/>
      <c r="J34" s="52" t="s">
        <v>68</v>
      </c>
      <c r="K34" s="258"/>
      <c r="L34" s="52" t="s">
        <v>68</v>
      </c>
      <c r="M34" s="302"/>
    </row>
    <row r="35" spans="2:13" ht="19.5">
      <c r="B35" s="51" t="s">
        <v>35</v>
      </c>
      <c r="C35" s="122"/>
      <c r="D35" s="52" t="s">
        <v>62</v>
      </c>
      <c r="E35" s="258"/>
      <c r="F35" s="52" t="s">
        <v>61</v>
      </c>
      <c r="G35" s="258"/>
      <c r="H35" s="52" t="s">
        <v>62</v>
      </c>
      <c r="I35" s="258"/>
      <c r="J35" s="52" t="s">
        <v>56</v>
      </c>
      <c r="K35" s="258"/>
      <c r="L35" s="52" t="s">
        <v>62</v>
      </c>
      <c r="M35" s="53"/>
    </row>
    <row r="36" spans="2:13" ht="19.5">
      <c r="B36" s="51" t="s">
        <v>36</v>
      </c>
      <c r="C36" s="122"/>
      <c r="D36" s="52" t="s">
        <v>69</v>
      </c>
      <c r="E36" s="258"/>
      <c r="F36" s="52" t="s">
        <v>69</v>
      </c>
      <c r="G36" s="258"/>
      <c r="H36" s="52" t="s">
        <v>69</v>
      </c>
      <c r="I36" s="258"/>
      <c r="J36" s="52" t="s">
        <v>69</v>
      </c>
      <c r="K36" s="258"/>
      <c r="L36" s="52" t="s">
        <v>69</v>
      </c>
      <c r="M36" s="53"/>
    </row>
    <row r="37" spans="2:13" ht="19.5">
      <c r="B37" s="51"/>
      <c r="C37" s="122"/>
      <c r="D37" s="52"/>
      <c r="E37" s="258"/>
      <c r="F37" s="4"/>
      <c r="G37" s="267"/>
      <c r="H37" s="52"/>
      <c r="I37" s="258"/>
      <c r="J37" s="52"/>
      <c r="K37" s="258"/>
      <c r="L37" s="52"/>
      <c r="M37" s="53"/>
    </row>
    <row r="38" spans="2:13" ht="19.5">
      <c r="B38" s="51" t="s">
        <v>37</v>
      </c>
      <c r="C38" s="122"/>
      <c r="D38" s="52" t="s">
        <v>70</v>
      </c>
      <c r="E38" s="258"/>
      <c r="F38" s="52" t="s">
        <v>70</v>
      </c>
      <c r="G38" s="258"/>
      <c r="H38" s="52" t="s">
        <v>70</v>
      </c>
      <c r="I38" s="258"/>
      <c r="J38" s="52" t="s">
        <v>772</v>
      </c>
      <c r="K38" s="258"/>
      <c r="L38" s="52" t="s">
        <v>772</v>
      </c>
      <c r="M38" s="53"/>
    </row>
    <row r="39" spans="2:13" ht="19.5">
      <c r="B39" s="51" t="s">
        <v>38</v>
      </c>
      <c r="C39" s="122"/>
      <c r="D39" s="52" t="s">
        <v>56</v>
      </c>
      <c r="E39" s="258"/>
      <c r="F39" s="52" t="s">
        <v>56</v>
      </c>
      <c r="G39" s="258"/>
      <c r="H39" s="52" t="s">
        <v>56</v>
      </c>
      <c r="I39" s="258"/>
      <c r="J39" s="52" t="s">
        <v>61</v>
      </c>
      <c r="K39" s="258"/>
      <c r="L39" s="52" t="s">
        <v>56</v>
      </c>
      <c r="M39" s="53"/>
    </row>
    <row r="40" spans="2:13" ht="19.5">
      <c r="B40" s="51" t="s">
        <v>39</v>
      </c>
      <c r="C40" s="122"/>
      <c r="D40" s="303" t="s">
        <v>486</v>
      </c>
      <c r="E40" s="258"/>
      <c r="F40" s="304" t="s">
        <v>486</v>
      </c>
      <c r="G40" s="258"/>
      <c r="H40" s="304" t="s">
        <v>486</v>
      </c>
      <c r="I40" s="258"/>
      <c r="J40" s="304" t="s">
        <v>486</v>
      </c>
      <c r="K40" s="258"/>
      <c r="L40" s="76" t="s">
        <v>486</v>
      </c>
      <c r="M40" s="53"/>
    </row>
    <row r="41" spans="2:13">
      <c r="B41" s="54" t="s">
        <v>40</v>
      </c>
      <c r="C41" s="123"/>
      <c r="D41" s="34"/>
      <c r="E41" s="259"/>
      <c r="H41" s="34"/>
      <c r="I41" s="259"/>
      <c r="J41" s="34"/>
      <c r="K41" s="259"/>
      <c r="L41" s="34"/>
      <c r="M41" s="53"/>
    </row>
    <row r="42" spans="2:13">
      <c r="B42" s="48"/>
      <c r="D42" s="34"/>
      <c r="E42" s="259"/>
      <c r="F42" s="34"/>
      <c r="G42" s="259"/>
      <c r="H42" s="34"/>
      <c r="I42" s="259"/>
      <c r="J42" s="34"/>
      <c r="K42" s="259"/>
      <c r="L42" s="34"/>
      <c r="M42" s="53"/>
    </row>
    <row r="43" spans="2:13" ht="11.45" customHeight="1">
      <c r="B43" s="50" t="s">
        <v>41</v>
      </c>
      <c r="C43" s="121"/>
      <c r="D43" s="55"/>
      <c r="E43" s="260"/>
      <c r="F43" s="34"/>
      <c r="G43" s="259"/>
      <c r="H43" s="34"/>
      <c r="I43" s="259"/>
      <c r="J43" s="55" t="s">
        <v>42</v>
      </c>
      <c r="K43" s="260"/>
      <c r="L43" s="34"/>
      <c r="M43" s="53"/>
    </row>
    <row r="44" spans="2:13" ht="15.75">
      <c r="B44" s="56" t="s">
        <v>43</v>
      </c>
      <c r="C44" s="124"/>
      <c r="D44" s="55"/>
      <c r="E44" s="260"/>
      <c r="F44" s="34"/>
      <c r="G44" s="259"/>
      <c r="H44" s="34" t="s">
        <v>44</v>
      </c>
      <c r="I44" s="259"/>
      <c r="J44" s="34">
        <f>M29*8</f>
        <v>0</v>
      </c>
      <c r="K44" s="259"/>
      <c r="L44" s="57" t="s">
        <v>45</v>
      </c>
      <c r="M44" s="53"/>
    </row>
    <row r="45" spans="2:13" ht="15.75">
      <c r="B45" s="56" t="s">
        <v>46</v>
      </c>
      <c r="C45" s="124"/>
      <c r="D45" s="55" t="s">
        <v>47</v>
      </c>
      <c r="E45" s="260"/>
      <c r="F45" s="34"/>
      <c r="G45" s="259"/>
      <c r="H45" s="34" t="s">
        <v>44</v>
      </c>
      <c r="I45" s="259"/>
      <c r="J45" s="34">
        <f>F46*8</f>
        <v>0</v>
      </c>
      <c r="K45" s="259"/>
      <c r="L45" s="57" t="s">
        <v>48</v>
      </c>
      <c r="M45" s="53"/>
    </row>
    <row r="46" spans="2:13">
      <c r="B46" s="48" t="s">
        <v>49</v>
      </c>
      <c r="D46" s="34"/>
      <c r="E46" s="259"/>
      <c r="F46" s="58"/>
      <c r="G46" s="268"/>
      <c r="H46" s="34"/>
      <c r="I46" s="259"/>
      <c r="J46" s="34"/>
      <c r="K46" s="259"/>
      <c r="L46" s="34"/>
      <c r="M46" s="53"/>
    </row>
    <row r="47" spans="2:13">
      <c r="B47" s="48"/>
      <c r="D47" s="55"/>
      <c r="E47" s="260"/>
      <c r="F47" s="34"/>
      <c r="G47" s="259"/>
      <c r="H47" s="34"/>
      <c r="I47" s="259"/>
      <c r="J47" s="34"/>
      <c r="K47" s="259"/>
      <c r="L47" s="34"/>
      <c r="M47" s="53"/>
    </row>
    <row r="48" spans="2:13" ht="19.5" thickBot="1">
      <c r="B48" s="59" t="s">
        <v>50</v>
      </c>
      <c r="C48" s="125"/>
      <c r="D48" s="60"/>
      <c r="E48" s="261"/>
      <c r="F48" s="34"/>
      <c r="G48" s="259"/>
      <c r="H48" s="60"/>
      <c r="I48" s="261"/>
      <c r="J48" s="60"/>
      <c r="K48" s="261"/>
      <c r="L48" s="60"/>
      <c r="M48" s="53"/>
    </row>
    <row r="49" spans="2:13" ht="16.5" thickBot="1">
      <c r="B49" s="61" t="s">
        <v>51</v>
      </c>
      <c r="C49" s="124"/>
      <c r="D49" s="62" t="s">
        <v>124</v>
      </c>
      <c r="E49" s="262"/>
      <c r="F49" s="62" t="s">
        <v>124</v>
      </c>
      <c r="G49" s="262"/>
      <c r="H49" s="62" t="s">
        <v>124</v>
      </c>
      <c r="I49" s="262"/>
      <c r="J49" s="62" t="s">
        <v>124</v>
      </c>
      <c r="K49" s="262"/>
      <c r="L49" s="62" t="s">
        <v>124</v>
      </c>
      <c r="M49" s="53"/>
    </row>
    <row r="50" spans="2:13" ht="16.5" thickBot="1">
      <c r="B50" s="61" t="s">
        <v>52</v>
      </c>
      <c r="C50" s="124"/>
      <c r="D50" s="64">
        <v>50</v>
      </c>
      <c r="E50" s="263"/>
      <c r="F50" s="64">
        <v>54</v>
      </c>
      <c r="G50" s="263"/>
      <c r="H50" s="64">
        <v>62</v>
      </c>
      <c r="I50" s="263"/>
      <c r="J50" s="64">
        <v>64</v>
      </c>
      <c r="K50" s="263"/>
      <c r="L50" s="62">
        <v>66</v>
      </c>
      <c r="M50" s="53"/>
    </row>
    <row r="51" spans="2:13">
      <c r="B51" s="65" t="s">
        <v>53</v>
      </c>
      <c r="C51" s="126"/>
      <c r="D51" s="34"/>
      <c r="E51" s="259"/>
      <c r="J51" s="34"/>
      <c r="K51" s="259"/>
      <c r="L51" s="34"/>
      <c r="M51" s="53"/>
    </row>
    <row r="52" spans="2:13" ht="15.75">
      <c r="B52" s="66" t="s">
        <v>54</v>
      </c>
      <c r="C52" s="127"/>
      <c r="D52" s="34"/>
      <c r="E52" s="259"/>
      <c r="F52" s="34"/>
      <c r="G52" s="259"/>
      <c r="H52" s="34"/>
      <c r="I52" s="259"/>
      <c r="J52" s="34"/>
      <c r="K52" s="259"/>
      <c r="L52" s="34"/>
      <c r="M52" s="53"/>
    </row>
    <row r="53" spans="2:13" ht="15.75">
      <c r="B53" s="66"/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15.75">
      <c r="B54" s="66"/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>
      <c r="B55" s="48"/>
      <c r="D55" s="34"/>
      <c r="E55" s="259"/>
      <c r="F55" s="34"/>
      <c r="G55" s="259"/>
      <c r="H55" s="34"/>
      <c r="I55" s="259"/>
      <c r="J55" s="34"/>
      <c r="K55" s="259"/>
      <c r="L55" s="34"/>
      <c r="M55" s="53"/>
    </row>
    <row r="56" spans="2:13" ht="15.75" thickBot="1">
      <c r="B56" s="67"/>
      <c r="C56" s="68"/>
      <c r="D56" s="68"/>
      <c r="E56" s="264"/>
      <c r="F56" s="68"/>
      <c r="G56" s="264"/>
      <c r="H56" s="68"/>
      <c r="I56" s="264"/>
      <c r="J56" s="68"/>
      <c r="K56" s="264"/>
      <c r="L56" s="68"/>
      <c r="M56" s="98"/>
    </row>
    <row r="57" spans="2:13" ht="15.75" thickTop="1"/>
  </sheetData>
  <mergeCells count="2">
    <mergeCell ref="B1:M1"/>
    <mergeCell ref="H2:J2"/>
  </mergeCells>
  <dataValidations count="8">
    <dataValidation type="list" errorStyle="warning" operator="equal" allowBlank="1" showErrorMessage="1" sqref="D8:L8" xr:uid="{00000000-0002-0000-2D00-000000000000}">
      <formula1>"17,,399,671,1686,1640"</formula1>
    </dataValidation>
    <dataValidation type="list" errorStyle="information" operator="equal" allowBlank="1" showErrorMessage="1" sqref="D35:L35" xr:uid="{00000000-0002-0000-2D00-000001000000}">
      <formula1>"Harold Boettcher,Gene Ezzell,Rob Grau,Roger Koss,Gray Lackey,Michael S MacLean,Joe Mills,John F Morck,Ray Albers"</formula1>
    </dataValidation>
    <dataValidation type="list" errorStyle="information" operator="equal" allowBlank="1" showErrorMessage="1" sqref="D36:L36" xr:uid="{00000000-0002-0000-2D00-000002000000}">
      <formula1>"Donald Marshall,Charles Stirewalt,Chris Tilley,John Tredway,Victor Varney"</formula1>
    </dataValidation>
    <dataValidation errorStyle="information" allowBlank="1" showInputMessage="1" showErrorMessage="1" sqref="D41:E41" xr:uid="{00000000-0002-0000-2D00-000003000000}"/>
    <dataValidation type="list" errorStyle="information" operator="equal" allowBlank="1" showErrorMessage="1" sqref="E40 G40 I40 K40" xr:uid="{00000000-0002-0000-2D00-000004000000}">
      <formula1>"Dennis Winchell, Art Kotz, Harold BoettcherArt Kotz, Rob Grau,Joe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39:L39" xr:uid="{00000000-0002-0000-2D00-000005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38:L38" xr:uid="{00000000-0002-0000-2D00-000006000000}">
      <formula1>"Chris R Boli,Jay Horn, Nathan DeWitt"</formula1>
    </dataValidation>
    <dataValidation type="list" errorStyle="information" operator="equal" allowBlank="1" showErrorMessage="1" sqref="D34:M34" xr:uid="{00000000-0002-0000-2D00-000007000000}">
      <formula1>"Ted Dunn,Richard Gray,Billy Rueckert, Victor Varney"</formula1>
    </dataValidation>
  </dataValidations>
  <pageMargins left="0.7" right="0.7" top="0.75" bottom="0.75" header="0.3" footer="0.3"/>
  <pageSetup scale="57" fitToWidth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Members" xr:uid="{619E5E68-76ED-473C-BC4C-C923A6679556}">
          <x14:formula1>
            <xm:f>DATA_Lists!$U$2:$U$217</xm:f>
          </x14:formula1>
          <xm:sqref>L52</xm:sqref>
        </x14:dataValidation>
        <x14:dataValidation type="list" allowBlank="1" showInputMessage="1" showErrorMessage="1" promptTitle="Check Names" prompt="_x000a__x000a_" xr:uid="{246A9848-F861-4918-859E-A9A63B34543B}">
          <x14:formula1>
            <xm:f>DATA_Lists!$X$4:$X$219</xm:f>
          </x14:formula1>
          <xm:sqref>M31 D40 F40 H40 J40 L40</xm:sqref>
        </x14:dataValidation>
      </x14:dataValidations>
    </ext>
  </extLst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13">
    <pageSetUpPr fitToPage="1"/>
  </sheetPr>
  <dimension ref="A1:Q57"/>
  <sheetViews>
    <sheetView workbookViewId="0"/>
  </sheetViews>
  <sheetFormatPr defaultRowHeight="15"/>
  <cols>
    <col min="1" max="1" width="3.28515625" customWidth="1"/>
    <col min="2" max="2" width="32.7109375" customWidth="1"/>
    <col min="3" max="3" width="2.28515625" customWidth="1"/>
    <col min="4" max="4" width="18" customWidth="1"/>
    <col min="5" max="5" width="2.140625" style="14" customWidth="1"/>
    <col min="6" max="6" width="18" customWidth="1"/>
    <col min="7" max="7" width="2.140625" style="14" customWidth="1"/>
    <col min="8" max="8" width="17.140625" customWidth="1"/>
    <col min="9" max="9" width="1.7109375" style="14" customWidth="1"/>
    <col min="10" max="10" width="18" customWidth="1"/>
    <col min="11" max="11" width="2.140625" style="14" customWidth="1"/>
    <col min="12" max="12" width="18.5703125" customWidth="1"/>
    <col min="13" max="13" width="18" customWidth="1"/>
    <col min="14" max="14" width="33.85546875" customWidth="1"/>
    <col min="15" max="15" width="23.28515625" customWidth="1"/>
    <col min="16" max="1030" width="11.7109375" customWidth="1"/>
  </cols>
  <sheetData>
    <row r="1" spans="1:17" ht="21.6" customHeight="1" thickTop="1">
      <c r="B1" s="499" t="s">
        <v>3</v>
      </c>
      <c r="C1" s="499"/>
      <c r="D1" s="499"/>
      <c r="E1" s="499"/>
      <c r="F1" s="499"/>
      <c r="G1" s="499"/>
      <c r="H1" s="499"/>
      <c r="I1" s="499"/>
      <c r="J1" s="499"/>
      <c r="K1" s="499"/>
      <c r="L1" s="499"/>
      <c r="M1" s="499"/>
    </row>
    <row r="2" spans="1:17" ht="21.6" customHeight="1">
      <c r="B2" s="5" t="s">
        <v>4</v>
      </c>
      <c r="C2" s="110"/>
      <c r="D2" s="239"/>
      <c r="E2" s="250"/>
      <c r="F2" s="6" t="s">
        <v>5</v>
      </c>
      <c r="G2" s="265"/>
      <c r="H2" s="500">
        <v>45017</v>
      </c>
      <c r="I2" s="500"/>
      <c r="J2" s="500"/>
      <c r="K2" s="271"/>
      <c r="L2" s="99" t="s">
        <v>7</v>
      </c>
      <c r="M2" s="8" t="s">
        <v>6</v>
      </c>
    </row>
    <row r="3" spans="1:17" ht="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105"/>
    </row>
    <row r="4" spans="1:17" ht="21.6" customHeight="1">
      <c r="B4" s="5"/>
      <c r="C4" s="110"/>
      <c r="D4" s="9"/>
      <c r="E4" s="251"/>
      <c r="F4" s="102"/>
      <c r="G4" s="266"/>
      <c r="H4" s="35">
        <f>IF(H2=0," ",VLOOKUP(H2,'2023_Trains'!C9:N62,11,))</f>
        <v>414</v>
      </c>
      <c r="I4" s="270"/>
      <c r="J4" s="246"/>
      <c r="K4" s="273"/>
      <c r="L4" s="35"/>
      <c r="M4" s="108"/>
    </row>
    <row r="5" spans="1:17" ht="21.6" customHeight="1">
      <c r="B5" s="10" t="s">
        <v>8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21.6" customHeight="1">
      <c r="A6" s="14"/>
      <c r="B6" s="15" t="s">
        <v>9</v>
      </c>
      <c r="C6" s="112"/>
      <c r="D6" s="16" t="str">
        <f>IF($H$2=0," ",IF(VLOOKUP($H$2,'2023_Trains'!$C$7:$N$63,4)=0," ",VLOOKUP($H$2,'2023_Trains'!$C$7:$N$63,4,FALSE)))</f>
        <v>9:30 am</v>
      </c>
      <c r="E6" s="253"/>
      <c r="F6" s="16" t="str">
        <f>IF($H$2=0," ",IF(VLOOKUP($H$2,'2023_Trains'!$C$7:$N$63,5)=0," ",VLOOKUP($H$2,'2023_Trains'!$C$7:$N$63,5,FALSE)))</f>
        <v>11:00 am</v>
      </c>
      <c r="G6" s="253"/>
      <c r="H6" s="16" t="str">
        <f>IF($H$2=0," ",IF(VLOOKUP($H$2,'2023_Trains'!$C$7:$N$63,6)=0," ",VLOOKUP($H$2,'2023_Trains'!$C$7:$N$63,6,FALSE)))</f>
        <v>12:30 pm</v>
      </c>
      <c r="I6" s="253"/>
      <c r="J6" s="16" t="str">
        <f>IF($H$2=0," ",IF(VLOOKUP($H$2,'2023_Trains'!$C$7:$N$63,7)=0," ",VLOOKUP($H$2,'2023_Trains'!$C$7:$N$63,7,FALSE)))</f>
        <v>2:15 pm</v>
      </c>
      <c r="K6" s="253"/>
      <c r="L6" s="16" t="str">
        <f>IF($H$2=0," ",IF(VLOOKUP($H$2,'2023_Trains'!$C$7:$N$63,8)=0," ",VLOOKUP($H$2,'2023_Trains'!$C$7:$N$63,8,FALSE)))</f>
        <v>3:45 pm</v>
      </c>
      <c r="M6" s="17"/>
      <c r="N6" s="14"/>
    </row>
    <row r="7" spans="1:17" ht="21.6" customHeight="1">
      <c r="A7" s="14"/>
      <c r="B7" s="18" t="s">
        <v>10</v>
      </c>
      <c r="C7" s="113"/>
      <c r="D7" s="244">
        <f>IF(D6=" "," ",VALUE(D6))</f>
        <v>0.39583333333333331</v>
      </c>
      <c r="E7" s="253"/>
      <c r="F7" s="244">
        <f>IF(F6=" "," ",VALUE(F6))</f>
        <v>0.45833333333333331</v>
      </c>
      <c r="G7" s="253"/>
      <c r="H7" s="244">
        <f t="shared" ref="H7:L7" si="0">IF(H6=" "," ",VALUE(H6))</f>
        <v>0.52083333333333337</v>
      </c>
      <c r="I7" s="253"/>
      <c r="J7" s="244">
        <f t="shared" si="0"/>
        <v>0.59375</v>
      </c>
      <c r="K7" s="253"/>
      <c r="L7" s="244">
        <f t="shared" si="0"/>
        <v>0.65625</v>
      </c>
      <c r="M7" s="97"/>
      <c r="N7" s="14"/>
      <c r="O7" s="282"/>
    </row>
    <row r="8" spans="1:17" ht="21.6" customHeight="1">
      <c r="B8" s="18" t="s">
        <v>11</v>
      </c>
      <c r="C8" s="113"/>
      <c r="D8" s="22">
        <v>1686</v>
      </c>
      <c r="E8" s="19"/>
      <c r="F8" s="22">
        <v>671</v>
      </c>
      <c r="G8" s="19"/>
      <c r="H8" s="22">
        <v>1686</v>
      </c>
      <c r="I8" s="19"/>
      <c r="J8" s="22">
        <v>671</v>
      </c>
      <c r="K8" s="19"/>
      <c r="L8" s="22">
        <v>1686</v>
      </c>
      <c r="M8" s="20"/>
    </row>
    <row r="9" spans="1:17" ht="21.6" customHeight="1">
      <c r="B9" s="23"/>
      <c r="C9" s="114"/>
      <c r="D9" s="99" t="s">
        <v>7</v>
      </c>
      <c r="F9" s="99" t="s">
        <v>7</v>
      </c>
      <c r="H9" s="99" t="s">
        <v>7</v>
      </c>
      <c r="J9" s="99" t="s">
        <v>7</v>
      </c>
      <c r="L9" s="99" t="s">
        <v>7</v>
      </c>
      <c r="M9" s="20"/>
    </row>
    <row r="10" spans="1:17" ht="30" customHeight="1">
      <c r="B10" s="25" t="s">
        <v>12</v>
      </c>
      <c r="C10" s="132" t="s">
        <v>775</v>
      </c>
      <c r="D10" s="128">
        <f t="shared" ref="D10:F10" si="1">IF(C10=0," ",TIMEVALUE(LEFT(C10,2)&amp;":"&amp;MID(C10,3,2)&amp;":"&amp;RIGHT(C10,2)))</f>
        <v>0.39829861111111109</v>
      </c>
      <c r="E10" s="132" t="s">
        <v>780</v>
      </c>
      <c r="F10" s="128">
        <f t="shared" si="1"/>
        <v>0.46045138888888887</v>
      </c>
      <c r="G10" s="132" t="s">
        <v>787</v>
      </c>
      <c r="H10" s="128">
        <f t="shared" ref="H10" si="2">IF(G10=0," ",TIMEVALUE(LEFT(G10,2)&amp;":"&amp;MID(G10,3,2)&amp;":"&amp;RIGHT(G10,2)))</f>
        <v>0.52118055555555554</v>
      </c>
      <c r="I10" s="132" t="s">
        <v>793</v>
      </c>
      <c r="J10" s="128">
        <f t="shared" ref="J10" si="3">IF(I10=0," ",TIMEVALUE(LEFT(I10,2)&amp;":"&amp;MID(I10,3,2)&amp;":"&amp;RIGHT(I10,2)))</f>
        <v>0.59392361111111114</v>
      </c>
      <c r="K10" s="132" t="s">
        <v>799</v>
      </c>
      <c r="L10" s="128">
        <f t="shared" ref="L10" si="4">IF(K10=0," ",TIMEVALUE(LEFT(K10,2)&amp;":"&amp;MID(K10,3,2)&amp;":"&amp;RIGHT(K10,2)))</f>
        <v>0.65606481481481482</v>
      </c>
      <c r="M10" s="129"/>
    </row>
    <row r="11" spans="1:17" ht="21.6" customHeight="1">
      <c r="B11" s="27" t="s">
        <v>13</v>
      </c>
      <c r="C11" s="248"/>
      <c r="D11" s="99"/>
      <c r="E11" s="254"/>
      <c r="F11" s="99"/>
      <c r="G11" s="254"/>
      <c r="H11" s="99"/>
      <c r="I11" s="254"/>
      <c r="J11" s="99"/>
      <c r="K11" s="254"/>
      <c r="L11" s="99"/>
      <c r="M11" s="129"/>
      <c r="O11" s="245"/>
    </row>
    <row r="12" spans="1:17" ht="30" customHeight="1">
      <c r="B12" s="25" t="s">
        <v>14</v>
      </c>
      <c r="C12" s="132" t="s">
        <v>786</v>
      </c>
      <c r="D12" s="128">
        <f>IF(C12=0," ",TIMEVALUE(LEFT(C12,2)&amp;":"&amp;MID(C12,3,2)&amp;":"&amp;RIGHT(C12,2)))</f>
        <v>0.40535879629629629</v>
      </c>
      <c r="E12" s="132" t="s">
        <v>781</v>
      </c>
      <c r="F12" s="128">
        <f t="shared" ref="F12" si="5">IF(E12=0," ",TIMEVALUE(LEFT(E12,2)&amp;":"&amp;MID(E12,3,2)&amp;":"&amp;RIGHT(E12,2)))</f>
        <v>0.46680555555555553</v>
      </c>
      <c r="G12" s="132" t="s">
        <v>788</v>
      </c>
      <c r="H12" s="128">
        <f t="shared" ref="H12" si="6">IF(G12=0," ",TIMEVALUE(LEFT(G12,2)&amp;":"&amp;MID(G12,3,2)&amp;":"&amp;RIGHT(G12,2)))</f>
        <v>0.5275347222222222</v>
      </c>
      <c r="I12" s="132" t="s">
        <v>794</v>
      </c>
      <c r="J12" s="128">
        <f t="shared" ref="J12" si="7">IF(I12=0," ",TIMEVALUE(LEFT(I12,2)&amp;":"&amp;MID(I12,3,2)&amp;":"&amp;RIGHT(I12,2)))</f>
        <v>0.60098379629629628</v>
      </c>
      <c r="K12" s="132" t="s">
        <v>800</v>
      </c>
      <c r="L12" s="128">
        <f t="shared" ref="L12" si="8">IF(K12=0," ",TIMEVALUE(LEFT(K12,2)&amp;":"&amp;MID(K12,3,2)&amp;":"&amp;RIGHT(K12,2)))</f>
        <v>0.66241898148148148</v>
      </c>
      <c r="M12" s="129"/>
    </row>
    <row r="13" spans="1:17" ht="30" customHeight="1">
      <c r="B13" s="25" t="s">
        <v>16</v>
      </c>
      <c r="C13" s="249" t="s">
        <v>776</v>
      </c>
      <c r="D13" s="128">
        <f>IF(C13=0," ",TIMEVALUE(LEFT(C13,2)&amp;":"&amp;MID(C13,3,2)&amp;":"&amp;RIGHT(C13,2)))</f>
        <v>0.41100694444444441</v>
      </c>
      <c r="E13" s="133" t="s">
        <v>782</v>
      </c>
      <c r="F13" s="128">
        <f>IF(E13=0," ",TIMEVALUE(LEFT(E13,2)&amp;":"&amp;MID(E13,3,2)&amp;":"&amp;RIGHT(E13,2)))</f>
        <v>0.47245370370370371</v>
      </c>
      <c r="G13" s="133" t="s">
        <v>789</v>
      </c>
      <c r="H13" s="128">
        <f>IF(G13=0," ",TIMEVALUE(LEFT(G13,2)&amp;":"&amp;MID(G13,3,2)&amp;":"&amp;RIGHT(G13,2)))</f>
        <v>0.53459490740740734</v>
      </c>
      <c r="I13" s="133" t="s">
        <v>795</v>
      </c>
      <c r="J13" s="128">
        <f>IF(I13=0," ",TIMEVALUE(LEFT(I13,2)&amp;":"&amp;MID(I13,3,2)&amp;":"&amp;RIGHT(I13,2)))</f>
        <v>0.60733796296296294</v>
      </c>
      <c r="K13" s="133" t="s">
        <v>801</v>
      </c>
      <c r="L13" s="128">
        <f>IF(K13=0," ",TIMEVALUE(LEFT(K13,2)&amp;":"&amp;MID(K13,3,2)&amp;":"&amp;RIGHT(K13,2)))</f>
        <v>0.66737268518518522</v>
      </c>
      <c r="M13" s="129" t="s">
        <v>15</v>
      </c>
    </row>
    <row r="14" spans="1:17" ht="30" customHeight="1">
      <c r="B14" s="25" t="s">
        <v>17</v>
      </c>
      <c r="C14" s="132" t="s">
        <v>777</v>
      </c>
      <c r="D14" s="128">
        <f t="shared" ref="D14:D19" si="9">IF(C14=0," ",TIMEVALUE(LEFT(C14,2)&amp;":"&amp;MID(C14,3,2)&amp;":"&amp;RIGHT(C14,2)))</f>
        <v>0.42231481481481481</v>
      </c>
      <c r="E14" s="132" t="s">
        <v>783</v>
      </c>
      <c r="F14" s="128">
        <f t="shared" ref="F14:F19" si="10">IF(E14=0," ",TIMEVALUE(LEFT(E14,2)&amp;":"&amp;MID(E14,3,2)&amp;":"&amp;RIGHT(E14,2)))</f>
        <v>0.48304398148148148</v>
      </c>
      <c r="G14" s="132" t="s">
        <v>790</v>
      </c>
      <c r="H14" s="128">
        <f t="shared" ref="H14:H17" si="11">IF(G14=0," ",TIMEVALUE(LEFT(G14,2)&amp;":"&amp;MID(G14,3,2)&amp;":"&amp;RIGHT(G14,2)))</f>
        <v>0.54660879629629633</v>
      </c>
      <c r="I14" s="132" t="s">
        <v>796</v>
      </c>
      <c r="J14" s="128">
        <f t="shared" ref="J14:J17" si="12">IF(I14=0," ",TIMEVALUE(LEFT(I14,2)&amp;":"&amp;MID(I14,3,2)&amp;":"&amp;RIGHT(I14,2)))</f>
        <v>0.61934027777777778</v>
      </c>
      <c r="K14" s="132" t="s">
        <v>802</v>
      </c>
      <c r="L14" s="128">
        <f t="shared" ref="L14:L19" si="13">IF(K14=0," ",TIMEVALUE(LEFT(K14,2)&amp;":"&amp;MID(K14,3,2)&amp;":"&amp;RIGHT(K14,2)))</f>
        <v>0.67796296296296299</v>
      </c>
      <c r="M14" s="129"/>
      <c r="Q14" s="247"/>
    </row>
    <row r="15" spans="1:17" ht="30" customHeight="1">
      <c r="B15" s="25" t="s">
        <v>18</v>
      </c>
      <c r="C15" s="132" t="s">
        <v>778</v>
      </c>
      <c r="D15" s="128">
        <f t="shared" si="9"/>
        <v>0.42725694444444445</v>
      </c>
      <c r="E15" s="132" t="s">
        <v>784</v>
      </c>
      <c r="F15" s="128">
        <f t="shared" si="10"/>
        <v>0.48939814814814814</v>
      </c>
      <c r="G15" s="132" t="s">
        <v>791</v>
      </c>
      <c r="H15" s="128">
        <f t="shared" si="11"/>
        <v>0.55084490740740744</v>
      </c>
      <c r="I15" s="132" t="s">
        <v>797</v>
      </c>
      <c r="J15" s="128">
        <f t="shared" si="12"/>
        <v>0.61086805555555557</v>
      </c>
      <c r="K15" s="132" t="s">
        <v>803</v>
      </c>
      <c r="L15" s="128">
        <f t="shared" si="13"/>
        <v>0.68290509259259258</v>
      </c>
      <c r="M15" s="129"/>
    </row>
    <row r="16" spans="1:17" ht="21.6" customHeight="1">
      <c r="B16" s="27" t="s">
        <v>13</v>
      </c>
      <c r="C16" s="133"/>
      <c r="D16" s="128" t="str">
        <f t="shared" si="9"/>
        <v xml:space="preserve"> </v>
      </c>
      <c r="E16" s="132"/>
      <c r="F16" s="128" t="str">
        <f t="shared" si="10"/>
        <v xml:space="preserve"> </v>
      </c>
      <c r="G16" s="132"/>
      <c r="H16" s="128" t="str">
        <f t="shared" si="11"/>
        <v xml:space="preserve"> </v>
      </c>
      <c r="I16" s="132"/>
      <c r="J16" s="128" t="str">
        <f t="shared" si="12"/>
        <v xml:space="preserve"> </v>
      </c>
      <c r="K16" s="132"/>
      <c r="L16" s="128" t="str">
        <f t="shared" si="13"/>
        <v xml:space="preserve"> </v>
      </c>
      <c r="M16" s="129"/>
    </row>
    <row r="17" spans="2:13" ht="30" customHeight="1">
      <c r="B17" s="25" t="s">
        <v>19</v>
      </c>
      <c r="C17" s="132" t="s">
        <v>779</v>
      </c>
      <c r="D17" s="128">
        <f t="shared" si="9"/>
        <v>0.43290509259259258</v>
      </c>
      <c r="E17" s="132" t="s">
        <v>785</v>
      </c>
      <c r="F17" s="128">
        <f t="shared" si="10"/>
        <v>0.4957523148148148</v>
      </c>
      <c r="G17" s="132" t="s">
        <v>792</v>
      </c>
      <c r="H17" s="128">
        <f t="shared" si="11"/>
        <v>0.5571990740740741</v>
      </c>
      <c r="I17" s="132" t="s">
        <v>798</v>
      </c>
      <c r="J17" s="128">
        <f t="shared" si="12"/>
        <v>0.63135416666666666</v>
      </c>
      <c r="K17" s="132" t="s">
        <v>804</v>
      </c>
      <c r="L17" s="128">
        <f t="shared" si="13"/>
        <v>0.68925925925925924</v>
      </c>
      <c r="M17" s="129"/>
    </row>
    <row r="18" spans="2:13" ht="21.6" customHeight="1">
      <c r="B18" s="29" t="s">
        <v>21</v>
      </c>
      <c r="C18" s="115"/>
      <c r="D18" s="99"/>
      <c r="E18" s="248"/>
      <c r="F18" s="99"/>
      <c r="G18" s="248"/>
      <c r="H18" s="99"/>
      <c r="I18" s="248"/>
      <c r="J18" s="99"/>
      <c r="K18" s="248"/>
      <c r="L18" s="35"/>
      <c r="M18" s="28"/>
    </row>
    <row r="19" spans="2:13" ht="21.6" customHeight="1">
      <c r="B19" s="33"/>
      <c r="C19" s="34"/>
      <c r="D19" s="276" t="str">
        <f t="shared" si="9"/>
        <v xml:space="preserve"> </v>
      </c>
      <c r="E19" s="277"/>
      <c r="F19" s="276" t="str">
        <f t="shared" si="10"/>
        <v xml:space="preserve"> </v>
      </c>
      <c r="G19" s="277"/>
      <c r="H19" s="276" t="str">
        <f t="shared" ref="H19" si="14">IF(G19=0," ",TIMEVALUE(LEFT(G19,2)&amp;":"&amp;MID(G19,3,2)&amp;":"&amp;RIGHT(G19,2)))</f>
        <v xml:space="preserve"> </v>
      </c>
      <c r="I19" s="277"/>
      <c r="J19" s="276" t="str">
        <f t="shared" ref="J19" si="15">IF(I19=0," ",TIMEVALUE(LEFT(I19,2)&amp;":"&amp;MID(I19,3,2)&amp;":"&amp;RIGHT(I19,2)))</f>
        <v xml:space="preserve"> </v>
      </c>
      <c r="K19" s="277"/>
      <c r="L19" s="276" t="str">
        <f t="shared" si="13"/>
        <v xml:space="preserve"> </v>
      </c>
      <c r="M19" s="28"/>
    </row>
    <row r="20" spans="2:13" ht="30" customHeight="1">
      <c r="B20" s="36">
        <v>100</v>
      </c>
      <c r="C20" s="116"/>
      <c r="D20" s="22">
        <v>12</v>
      </c>
      <c r="E20" s="22"/>
      <c r="F20" s="22">
        <v>44</v>
      </c>
      <c r="G20" s="22"/>
      <c r="H20" s="22">
        <v>11</v>
      </c>
      <c r="I20" s="22"/>
      <c r="J20" s="22">
        <v>43</v>
      </c>
      <c r="K20" s="22"/>
      <c r="L20" s="22">
        <v>0</v>
      </c>
      <c r="M20" s="28"/>
    </row>
    <row r="21" spans="2:13" ht="30" customHeight="1">
      <c r="B21" s="36">
        <v>101</v>
      </c>
      <c r="C21" s="116"/>
      <c r="D21" s="109">
        <v>0</v>
      </c>
      <c r="E21" s="255"/>
      <c r="F21" s="22">
        <v>23</v>
      </c>
      <c r="G21" s="19"/>
      <c r="H21" s="22">
        <v>0</v>
      </c>
      <c r="I21" s="19"/>
      <c r="J21" s="22">
        <v>21</v>
      </c>
      <c r="K21" s="19"/>
      <c r="L21" s="22">
        <v>18</v>
      </c>
      <c r="M21" s="28"/>
    </row>
    <row r="22" spans="2:13" ht="30" customHeight="1">
      <c r="B22" s="36">
        <v>200</v>
      </c>
      <c r="C22" s="116"/>
      <c r="D22" s="22">
        <v>20</v>
      </c>
      <c r="E22" s="19"/>
      <c r="F22" s="22">
        <v>32</v>
      </c>
      <c r="G22" s="19"/>
      <c r="H22" s="22">
        <v>12</v>
      </c>
      <c r="I22" s="19"/>
      <c r="J22" s="22">
        <v>40</v>
      </c>
      <c r="K22" s="19"/>
      <c r="L22" s="22">
        <v>26</v>
      </c>
      <c r="M22" s="28"/>
    </row>
    <row r="23" spans="2:13" ht="30" customHeight="1">
      <c r="B23" s="36">
        <v>201</v>
      </c>
      <c r="C23" s="116"/>
      <c r="D23" s="22">
        <v>10</v>
      </c>
      <c r="E23" s="19"/>
      <c r="F23" s="22">
        <v>17</v>
      </c>
      <c r="G23" s="19"/>
      <c r="H23" s="22">
        <v>8</v>
      </c>
      <c r="I23" s="19"/>
      <c r="J23" s="22">
        <v>15</v>
      </c>
      <c r="K23" s="19"/>
      <c r="L23" s="22">
        <v>15</v>
      </c>
      <c r="M23" s="28"/>
    </row>
    <row r="24" spans="2:13" ht="30" customHeight="1">
      <c r="B24" s="36">
        <v>308</v>
      </c>
      <c r="C24" s="116"/>
      <c r="D24" s="22">
        <v>6</v>
      </c>
      <c r="E24" s="19"/>
      <c r="F24" s="22">
        <v>10</v>
      </c>
      <c r="G24" s="19"/>
      <c r="H24" s="22">
        <v>7</v>
      </c>
      <c r="I24" s="19"/>
      <c r="J24" s="22">
        <v>10</v>
      </c>
      <c r="K24" s="19"/>
      <c r="L24" s="22">
        <v>10</v>
      </c>
      <c r="M24" s="28"/>
    </row>
    <row r="25" spans="2:13" ht="30" customHeight="1">
      <c r="B25" s="38" t="s">
        <v>24</v>
      </c>
      <c r="C25" s="117"/>
      <c r="D25" s="22">
        <v>0</v>
      </c>
      <c r="E25" s="19"/>
      <c r="F25" s="22">
        <v>0</v>
      </c>
      <c r="G25" s="19"/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8"/>
    </row>
    <row r="26" spans="2:13" ht="30" customHeight="1" thickBot="1">
      <c r="B26" s="39" t="s">
        <v>25</v>
      </c>
      <c r="C26" s="118"/>
      <c r="D26" s="22">
        <v>0</v>
      </c>
      <c r="E26" s="19"/>
      <c r="F26" s="22">
        <v>0</v>
      </c>
      <c r="G26" s="19"/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8"/>
    </row>
    <row r="27" spans="2:13" ht="21.6" customHeight="1" thickTop="1" thickBot="1">
      <c r="B27" s="42" t="s">
        <v>26</v>
      </c>
      <c r="C27" s="119"/>
      <c r="D27" s="43">
        <f>SUM(D20:D26)</f>
        <v>48</v>
      </c>
      <c r="E27" s="256"/>
      <c r="F27" s="43">
        <f>SUM(F20:F26)</f>
        <v>126</v>
      </c>
      <c r="G27" s="256"/>
      <c r="H27" s="43">
        <f>SUM(H20:H26)</f>
        <v>38</v>
      </c>
      <c r="I27" s="256"/>
      <c r="J27" s="43">
        <f>SUM(J20:J26)</f>
        <v>129</v>
      </c>
      <c r="K27" s="274"/>
      <c r="L27" s="100">
        <f>SUM(L20:L26)</f>
        <v>69</v>
      </c>
      <c r="M27" s="28"/>
    </row>
    <row r="28" spans="2:13" ht="21.6" customHeight="1" thickTop="1" thickBot="1">
      <c r="B28" s="42" t="s">
        <v>27</v>
      </c>
      <c r="C28" s="119"/>
      <c r="D28" s="43">
        <f>D27</f>
        <v>48</v>
      </c>
      <c r="E28" s="256"/>
      <c r="F28" s="43">
        <f>D28+F27</f>
        <v>174</v>
      </c>
      <c r="G28" s="256"/>
      <c r="H28" s="43">
        <f>F28+H27</f>
        <v>212</v>
      </c>
      <c r="I28" s="256"/>
      <c r="J28" s="43">
        <f>J27+H28</f>
        <v>341</v>
      </c>
      <c r="K28" s="274"/>
      <c r="L28" s="100">
        <f>L27+J28</f>
        <v>410</v>
      </c>
      <c r="M28" s="130"/>
    </row>
    <row r="29" spans="2:13" ht="21.6" customHeight="1" thickTop="1" thickBot="1">
      <c r="B29" s="45" t="s">
        <v>28</v>
      </c>
      <c r="C29" s="120"/>
      <c r="D29" s="46"/>
      <c r="E29" s="257"/>
      <c r="F29" s="43"/>
      <c r="G29" s="256"/>
      <c r="H29" s="46"/>
      <c r="I29" s="257"/>
      <c r="J29" s="46"/>
      <c r="K29" s="275"/>
      <c r="L29" s="101"/>
      <c r="M29" s="28"/>
    </row>
    <row r="30" spans="2:13" ht="21.6" customHeight="1" thickTop="1" thickBot="1">
      <c r="B30" s="45" t="s">
        <v>29</v>
      </c>
      <c r="C30" s="120"/>
      <c r="D30" s="46"/>
      <c r="E30" s="257"/>
      <c r="F30" s="46"/>
      <c r="G30" s="257"/>
      <c r="H30" s="46"/>
      <c r="I30" s="257"/>
      <c r="J30" s="46"/>
      <c r="K30" s="275"/>
      <c r="L30" s="101"/>
      <c r="M30" s="131" t="s">
        <v>679</v>
      </c>
    </row>
    <row r="31" spans="2:13" ht="21.6" customHeight="1" thickTop="1">
      <c r="B31" s="48"/>
      <c r="L31" s="2" t="s">
        <v>30</v>
      </c>
      <c r="M31" s="28"/>
    </row>
    <row r="32" spans="2:13" ht="21.6" customHeight="1">
      <c r="B32" s="48"/>
      <c r="L32" s="49" t="s">
        <v>31</v>
      </c>
      <c r="M32" s="28"/>
    </row>
    <row r="33" spans="2:13">
      <c r="B33" s="50" t="s">
        <v>32</v>
      </c>
      <c r="C33" s="121"/>
      <c r="D33" t="s">
        <v>33</v>
      </c>
      <c r="M33" s="28"/>
    </row>
    <row r="34" spans="2:13" ht="19.5">
      <c r="B34" s="51" t="s">
        <v>34</v>
      </c>
      <c r="C34" s="122"/>
      <c r="D34" s="52" t="s">
        <v>68</v>
      </c>
      <c r="E34" s="258"/>
      <c r="F34" s="52" t="s">
        <v>68</v>
      </c>
      <c r="G34" s="52"/>
      <c r="H34" s="52" t="s">
        <v>68</v>
      </c>
      <c r="I34" s="52"/>
      <c r="J34" s="52" t="s">
        <v>68</v>
      </c>
      <c r="K34" s="52"/>
      <c r="L34" s="52" t="s">
        <v>68</v>
      </c>
      <c r="M34" s="28"/>
    </row>
    <row r="35" spans="2:13" ht="19.5">
      <c r="B35" s="51" t="s">
        <v>35</v>
      </c>
      <c r="C35" s="122"/>
      <c r="D35" s="52" t="s">
        <v>63</v>
      </c>
      <c r="E35" s="258"/>
      <c r="F35" s="52" t="s">
        <v>62</v>
      </c>
      <c r="G35" s="258"/>
      <c r="H35" s="52" t="s">
        <v>56</v>
      </c>
      <c r="I35" s="258"/>
      <c r="J35" s="52" t="s">
        <v>62</v>
      </c>
      <c r="K35" s="258"/>
      <c r="L35" s="52" t="s">
        <v>63</v>
      </c>
      <c r="M35" s="53"/>
    </row>
    <row r="36" spans="2:13" ht="19.5">
      <c r="B36" s="51" t="s">
        <v>36</v>
      </c>
      <c r="C36" s="122"/>
      <c r="D36" s="52" t="s">
        <v>60</v>
      </c>
      <c r="E36" s="258"/>
      <c r="F36" s="52" t="s">
        <v>60</v>
      </c>
      <c r="G36" s="258"/>
      <c r="H36" s="52" t="s">
        <v>60</v>
      </c>
      <c r="I36" s="258"/>
      <c r="J36" s="52" t="s">
        <v>60</v>
      </c>
      <c r="K36" s="258"/>
      <c r="L36" s="52" t="s">
        <v>60</v>
      </c>
      <c r="M36" s="53"/>
    </row>
    <row r="37" spans="2:13" ht="19.5">
      <c r="B37" s="51"/>
      <c r="C37" s="122"/>
      <c r="D37" s="52"/>
      <c r="E37" s="258"/>
      <c r="F37" s="52"/>
      <c r="G37" s="267"/>
      <c r="H37" s="52"/>
      <c r="I37" s="258"/>
      <c r="J37" s="52"/>
      <c r="K37" s="258"/>
      <c r="L37" s="52"/>
      <c r="M37" s="53"/>
    </row>
    <row r="38" spans="2:13" ht="19.5">
      <c r="B38" s="51" t="s">
        <v>37</v>
      </c>
      <c r="C38" s="122"/>
      <c r="D38" s="52" t="s">
        <v>70</v>
      </c>
      <c r="E38" s="258"/>
      <c r="F38" s="52" t="s">
        <v>70</v>
      </c>
      <c r="G38" s="258"/>
      <c r="H38" s="52" t="s">
        <v>70</v>
      </c>
      <c r="I38" s="258"/>
      <c r="J38" s="52" t="s">
        <v>70</v>
      </c>
      <c r="K38" s="258"/>
      <c r="L38" s="52" t="s">
        <v>70</v>
      </c>
      <c r="M38" s="53"/>
    </row>
    <row r="39" spans="2:13" ht="19.5">
      <c r="B39" s="51" t="s">
        <v>38</v>
      </c>
      <c r="C39" s="122"/>
      <c r="D39" s="52" t="s">
        <v>56</v>
      </c>
      <c r="E39" s="258"/>
      <c r="F39" s="52" t="s">
        <v>56</v>
      </c>
      <c r="G39" s="258"/>
      <c r="H39" s="52" t="s">
        <v>63</v>
      </c>
      <c r="I39" s="258"/>
      <c r="J39" s="52" t="s">
        <v>61</v>
      </c>
      <c r="K39" s="258"/>
      <c r="L39" s="52" t="s">
        <v>56</v>
      </c>
      <c r="M39" s="53"/>
    </row>
    <row r="40" spans="2:13" ht="19.5">
      <c r="B40" s="51" t="s">
        <v>39</v>
      </c>
      <c r="C40" s="122"/>
      <c r="D40" s="52" t="s">
        <v>69</v>
      </c>
      <c r="E40" s="258"/>
      <c r="F40" s="52" t="s">
        <v>69</v>
      </c>
      <c r="G40" s="258"/>
      <c r="H40" s="52" t="s">
        <v>69</v>
      </c>
      <c r="I40" s="258"/>
      <c r="J40" s="52" t="s">
        <v>69</v>
      </c>
      <c r="K40" s="258"/>
      <c r="L40" s="52" t="s">
        <v>69</v>
      </c>
      <c r="M40" s="53"/>
    </row>
    <row r="41" spans="2:13">
      <c r="B41" s="54" t="s">
        <v>40</v>
      </c>
      <c r="C41" s="123"/>
      <c r="D41" s="34"/>
      <c r="E41" s="259"/>
      <c r="H41" s="34"/>
      <c r="I41" s="259"/>
      <c r="J41" s="34"/>
      <c r="K41" s="259"/>
      <c r="L41" s="34"/>
      <c r="M41" s="53"/>
    </row>
    <row r="42" spans="2:13">
      <c r="B42" s="48"/>
      <c r="D42" s="34"/>
      <c r="E42" s="259"/>
      <c r="F42" s="34"/>
      <c r="G42" s="259"/>
      <c r="H42" s="34"/>
      <c r="I42" s="259"/>
      <c r="J42" s="34"/>
      <c r="K42" s="259"/>
      <c r="L42" s="34"/>
      <c r="M42" s="53"/>
    </row>
    <row r="43" spans="2:13" ht="11.45" customHeight="1">
      <c r="B43" s="50" t="s">
        <v>41</v>
      </c>
      <c r="C43" s="121"/>
      <c r="D43" s="55"/>
      <c r="E43" s="260"/>
      <c r="F43" s="34"/>
      <c r="G43" s="259"/>
      <c r="H43" s="34"/>
      <c r="I43" s="259"/>
      <c r="J43" s="55" t="s">
        <v>42</v>
      </c>
      <c r="K43" s="260"/>
      <c r="L43" s="34"/>
      <c r="M43" s="53"/>
    </row>
    <row r="44" spans="2:13" ht="15.75">
      <c r="B44" s="56" t="s">
        <v>43</v>
      </c>
      <c r="C44" s="124"/>
      <c r="D44" s="55"/>
      <c r="E44" s="260"/>
      <c r="F44" s="34"/>
      <c r="G44" s="259"/>
      <c r="H44" s="34" t="s">
        <v>44</v>
      </c>
      <c r="I44" s="259"/>
      <c r="J44" s="34">
        <f>M29*8</f>
        <v>0</v>
      </c>
      <c r="K44" s="259"/>
      <c r="L44" s="57" t="s">
        <v>45</v>
      </c>
      <c r="M44" s="53"/>
    </row>
    <row r="45" spans="2:13" ht="15.75">
      <c r="B45" s="56" t="s">
        <v>46</v>
      </c>
      <c r="C45" s="124"/>
      <c r="D45" s="55" t="s">
        <v>47</v>
      </c>
      <c r="E45" s="260"/>
      <c r="F45" s="34"/>
      <c r="G45" s="259"/>
      <c r="H45" s="34" t="s">
        <v>44</v>
      </c>
      <c r="I45" s="259"/>
      <c r="J45" s="34">
        <f>F46*8</f>
        <v>0</v>
      </c>
      <c r="K45" s="259"/>
      <c r="L45" s="57" t="s">
        <v>48</v>
      </c>
      <c r="M45" s="53"/>
    </row>
    <row r="46" spans="2:13">
      <c r="B46" s="48" t="s">
        <v>49</v>
      </c>
      <c r="D46" s="34"/>
      <c r="E46" s="259"/>
      <c r="F46" s="58"/>
      <c r="G46" s="268"/>
      <c r="H46" s="34"/>
      <c r="I46" s="259"/>
      <c r="J46" s="34"/>
      <c r="K46" s="259"/>
      <c r="L46" s="34"/>
      <c r="M46" s="53"/>
    </row>
    <row r="47" spans="2:13">
      <c r="B47" s="48"/>
      <c r="D47" s="55"/>
      <c r="E47" s="260"/>
      <c r="F47" s="34"/>
      <c r="G47" s="259"/>
      <c r="H47" s="34"/>
      <c r="I47" s="259"/>
      <c r="J47" s="34"/>
      <c r="K47" s="259"/>
      <c r="L47" s="34"/>
      <c r="M47" s="53"/>
    </row>
    <row r="48" spans="2:13" ht="19.5" thickBot="1">
      <c r="B48" s="59" t="s">
        <v>50</v>
      </c>
      <c r="C48" s="125"/>
      <c r="D48" s="60"/>
      <c r="E48" s="261"/>
      <c r="F48" s="34"/>
      <c r="G48" s="259"/>
      <c r="H48" s="60"/>
      <c r="I48" s="261"/>
      <c r="J48" s="60"/>
      <c r="K48" s="261"/>
      <c r="L48" s="60"/>
      <c r="M48" s="53"/>
    </row>
    <row r="49" spans="2:13" ht="16.5" thickBot="1">
      <c r="B49" s="61" t="s">
        <v>51</v>
      </c>
      <c r="C49" s="124"/>
      <c r="D49" s="62" t="s">
        <v>805</v>
      </c>
      <c r="E49" s="262"/>
      <c r="F49" s="62" t="s">
        <v>805</v>
      </c>
      <c r="G49" s="262"/>
      <c r="H49" s="62" t="s">
        <v>807</v>
      </c>
      <c r="I49" s="262"/>
      <c r="J49" s="62" t="s">
        <v>805</v>
      </c>
      <c r="K49" s="262"/>
      <c r="L49" s="62" t="s">
        <v>806</v>
      </c>
      <c r="M49" s="53"/>
    </row>
    <row r="50" spans="2:13" ht="16.5" thickBot="1">
      <c r="B50" s="61" t="s">
        <v>52</v>
      </c>
      <c r="C50" s="124"/>
      <c r="D50" s="64">
        <v>68</v>
      </c>
      <c r="E50" s="263"/>
      <c r="F50" s="64">
        <v>70</v>
      </c>
      <c r="G50" s="263"/>
      <c r="H50" s="64">
        <v>70</v>
      </c>
      <c r="I50" s="263"/>
      <c r="J50" s="64">
        <v>68</v>
      </c>
      <c r="K50" s="263"/>
      <c r="L50" s="62">
        <v>74</v>
      </c>
      <c r="M50" s="53"/>
    </row>
    <row r="51" spans="2:13">
      <c r="B51" s="65" t="s">
        <v>53</v>
      </c>
      <c r="C51" s="126"/>
      <c r="D51" s="34"/>
      <c r="E51" s="259"/>
      <c r="J51" s="34"/>
      <c r="K51" s="259"/>
      <c r="L51" s="34"/>
      <c r="M51" s="53"/>
    </row>
    <row r="52" spans="2:13" ht="15.75">
      <c r="B52" s="66" t="s">
        <v>54</v>
      </c>
      <c r="C52" s="127"/>
      <c r="D52" s="34"/>
      <c r="E52" s="259"/>
      <c r="F52" s="34"/>
      <c r="G52" s="259"/>
      <c r="H52" s="34"/>
      <c r="I52" s="259"/>
      <c r="J52" s="34"/>
      <c r="K52" s="259"/>
      <c r="L52" s="34"/>
      <c r="M52" s="53"/>
    </row>
    <row r="53" spans="2:13" ht="15.75">
      <c r="B53" s="66"/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15.75">
      <c r="B54" s="66"/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>
      <c r="B55" s="48"/>
      <c r="D55" s="34"/>
      <c r="E55" s="259"/>
      <c r="F55" s="34"/>
      <c r="G55" s="259"/>
      <c r="H55" s="34"/>
      <c r="I55" s="259"/>
      <c r="J55" s="34"/>
      <c r="K55" s="259"/>
      <c r="L55" s="34"/>
      <c r="M55" s="53"/>
    </row>
    <row r="56" spans="2:13" ht="15.75" thickBot="1">
      <c r="B56" s="67"/>
      <c r="C56" s="68"/>
      <c r="D56" s="68"/>
      <c r="E56" s="264"/>
      <c r="F56" s="68"/>
      <c r="G56" s="264"/>
      <c r="H56" s="68"/>
      <c r="I56" s="264"/>
      <c r="J56" s="68"/>
      <c r="K56" s="264"/>
      <c r="L56" s="68"/>
      <c r="M56" s="98"/>
    </row>
    <row r="57" spans="2:13" ht="15.75" thickTop="1"/>
  </sheetData>
  <mergeCells count="2">
    <mergeCell ref="B1:M1"/>
    <mergeCell ref="H2:J2"/>
  </mergeCells>
  <dataValidations count="8">
    <dataValidation type="list" errorStyle="warning" operator="equal" allowBlank="1" showErrorMessage="1" sqref="D8:L8" xr:uid="{00000000-0002-0000-2E00-000000000000}">
      <formula1>"17,,399,671,1686,1640"</formula1>
    </dataValidation>
    <dataValidation type="list" errorStyle="information" operator="equal" allowBlank="1" showErrorMessage="1" sqref="D35:L35" xr:uid="{00000000-0002-0000-2E00-000001000000}">
      <formula1>"Harold Boettcher,Gene Ezzell,Rob Grau,Roger Koss,Gray Lackey,Michael S MacLean,Joe Mills,John F Morck,Ray Albers"</formula1>
    </dataValidation>
    <dataValidation type="list" errorStyle="information" operator="equal" allowBlank="1" showErrorMessage="1" sqref="D36:L36" xr:uid="{00000000-0002-0000-2E00-000002000000}">
      <formula1>"Donald Marshall,Charles Stirewalt,Chris Tilley,John Tredway,Victor Varney"</formula1>
    </dataValidation>
    <dataValidation errorStyle="information" allowBlank="1" showInputMessage="1" showErrorMessage="1" sqref="D41:E41" xr:uid="{00000000-0002-0000-2E00-000003000000}"/>
    <dataValidation type="list" errorStyle="information" operator="equal" allowBlank="1" showErrorMessage="1" sqref="D40:L40" xr:uid="{00000000-0002-0000-2E00-000004000000}">
      <formula1>"Dennis Winchell, Art Kotz, Harold BoettcherArt Kotz, Rob Grau,Joe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39:L39" xr:uid="{00000000-0002-0000-2E00-000005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38:L38" xr:uid="{00000000-0002-0000-2E00-000006000000}">
      <formula1>"Chris R Boli,Jay Horn, Nathan DeWitt"</formula1>
    </dataValidation>
    <dataValidation type="list" errorStyle="information" operator="equal" allowBlank="1" showErrorMessage="1" sqref="D34:L34" xr:uid="{00000000-0002-0000-2E00-000007000000}">
      <formula1>"Ted Dunn,Richard Gray,Billy Rueckert, Victor Varney"</formula1>
    </dataValidation>
  </dataValidations>
  <pageMargins left="0.7" right="0.7" top="0.75" bottom="0.75" header="0.3" footer="0.3"/>
  <pageSetup scale="57" fitToWidth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Members" xr:uid="{36B78B57-80CF-44EC-BC22-5BE75FBDB1B8}">
          <x14:formula1>
            <xm:f>DATA_Lists!$U$2:$U$217</xm:f>
          </x14:formula1>
          <xm:sqref>L52</xm:sqref>
        </x14:dataValidation>
        <x14:dataValidation type="list" allowBlank="1" showInputMessage="1" showErrorMessage="1" promptTitle="Check Names" prompt="_x000a__x000a_" xr:uid="{2147BC7F-2DAB-4E1E-854C-55680FFF7CFB}">
          <x14:formula1>
            <xm:f>DATA_Lists!$X$4:$X$219</xm:f>
          </x14:formula1>
          <xm:sqref>M31</xm:sqref>
        </x14:dataValidation>
      </x14:dataValidations>
    </ext>
  </extLst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14">
    <pageSetUpPr fitToPage="1"/>
  </sheetPr>
  <dimension ref="A1:Q57"/>
  <sheetViews>
    <sheetView workbookViewId="0"/>
  </sheetViews>
  <sheetFormatPr defaultRowHeight="15"/>
  <cols>
    <col min="1" max="1" width="3.28515625" customWidth="1"/>
    <col min="2" max="2" width="35.28515625" customWidth="1"/>
    <col min="3" max="3" width="2.28515625" customWidth="1"/>
    <col min="4" max="4" width="20.7109375" customWidth="1"/>
    <col min="5" max="5" width="2.140625" style="14" customWidth="1"/>
    <col min="6" max="6" width="20.7109375" customWidth="1"/>
    <col min="7" max="7" width="2.140625" style="14" customWidth="1"/>
    <col min="8" max="8" width="20.7109375" customWidth="1"/>
    <col min="9" max="9" width="1.7109375" style="14" customWidth="1"/>
    <col min="10" max="10" width="15.85546875" customWidth="1"/>
    <col min="11" max="11" width="2.140625" style="14" customWidth="1"/>
    <col min="12" max="12" width="14.5703125" customWidth="1"/>
    <col min="13" max="13" width="14.28515625" customWidth="1"/>
    <col min="14" max="14" width="33.85546875" customWidth="1"/>
    <col min="15" max="15" width="23.28515625" customWidth="1"/>
    <col min="16" max="1030" width="11.7109375" customWidth="1"/>
  </cols>
  <sheetData>
    <row r="1" spans="1:17" ht="21.6" customHeight="1" thickTop="1">
      <c r="B1" s="499" t="s">
        <v>3</v>
      </c>
      <c r="C1" s="499"/>
      <c r="D1" s="499"/>
      <c r="E1" s="499"/>
      <c r="F1" s="499"/>
      <c r="G1" s="499"/>
      <c r="H1" s="499"/>
      <c r="I1" s="499"/>
      <c r="J1" s="499"/>
      <c r="K1" s="499"/>
      <c r="L1" s="499"/>
      <c r="M1" s="499"/>
    </row>
    <row r="2" spans="1:17" ht="21.6" customHeight="1">
      <c r="B2" s="5" t="s">
        <v>4</v>
      </c>
      <c r="C2" s="110"/>
      <c r="D2" s="239"/>
      <c r="E2" s="250"/>
      <c r="F2" s="6" t="s">
        <v>5</v>
      </c>
      <c r="G2" s="265"/>
      <c r="H2" s="500">
        <v>45016</v>
      </c>
      <c r="I2" s="500"/>
      <c r="J2" s="500"/>
      <c r="K2" s="271"/>
      <c r="L2" s="99" t="s">
        <v>7</v>
      </c>
      <c r="M2" s="8" t="s">
        <v>6</v>
      </c>
    </row>
    <row r="3" spans="1:17" ht="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105"/>
    </row>
    <row r="4" spans="1:17" ht="21.6" customHeight="1">
      <c r="B4" s="5"/>
      <c r="C4" s="110"/>
      <c r="D4" s="9"/>
      <c r="E4" s="251"/>
      <c r="F4" s="102"/>
      <c r="G4" s="266"/>
      <c r="H4" s="35">
        <f>IF(H2=0," ",VLOOKUP(H2,'2023_Trains'!C7:N62,11,))</f>
        <v>4</v>
      </c>
      <c r="I4" s="270"/>
      <c r="J4" s="246"/>
      <c r="K4" s="273"/>
      <c r="L4" s="35"/>
      <c r="M4" s="108"/>
    </row>
    <row r="5" spans="1:17" ht="21.6" customHeight="1">
      <c r="B5" s="10" t="s">
        <v>8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21.6" customHeight="1">
      <c r="A6" s="14"/>
      <c r="B6" s="15" t="s">
        <v>9</v>
      </c>
      <c r="C6" s="112"/>
      <c r="D6" s="16" t="str">
        <f>IF($H$2=0," ",IF(VLOOKUP($H$2,'2023_Trains'!$C$7:$N$63,4)=0," ",VLOOKUP($H$2,'2023_Trains'!$C$7:$N$63,4,FALSE)))</f>
        <v>11:00 am</v>
      </c>
      <c r="E6" s="253"/>
      <c r="F6" s="16" t="str">
        <f>IF($H$2=0," ",IF(VLOOKUP($H$2,'2023_Trains'!$C$7:$N$63,5)=0," ",VLOOKUP($H$2,'2023_Trains'!$C$7:$N$63,5,FALSE)))</f>
        <v xml:space="preserve"> </v>
      </c>
      <c r="G6" s="253"/>
      <c r="H6" s="16" t="str">
        <f>IF($H$2=0," ",IF(VLOOKUP($H$2,'2023_Trains'!$C$7:$N$63,6)=0," ",VLOOKUP($H$2,'2023_Trains'!$C$7:$N$63,6,FALSE)))</f>
        <v xml:space="preserve"> </v>
      </c>
      <c r="I6" s="253"/>
      <c r="J6" s="16" t="str">
        <f>IF($H$2=0," ",IF(VLOOKUP($H$2,'2023_Trains'!$C$7:$N$63,7)=0," ",VLOOKUP($H$2,'2023_Trains'!$C$7:$N$63,7,FALSE)))</f>
        <v xml:space="preserve"> </v>
      </c>
      <c r="K6" s="253"/>
      <c r="L6" s="16" t="str">
        <f>IF($H$2=0," ",IF(VLOOKUP($H$2,'2023_Trains'!$C$7:$N$63,8)=0," ",VLOOKUP($H$2,'2023_Trains'!$C$7:$N$63,8,FALSE)))</f>
        <v xml:space="preserve"> </v>
      </c>
      <c r="M6" s="17"/>
      <c r="N6" s="14"/>
    </row>
    <row r="7" spans="1:17" ht="21.6" customHeight="1">
      <c r="A7" s="14"/>
      <c r="B7" s="18" t="s">
        <v>10</v>
      </c>
      <c r="C7" s="113"/>
      <c r="D7" s="244">
        <f>IF(D6=" "," ",VALUE(D6))</f>
        <v>0.45833333333333331</v>
      </c>
      <c r="E7" s="253"/>
      <c r="F7" s="244" t="str">
        <f>IF(F6=" "," ",VALUE(F6))</f>
        <v xml:space="preserve"> </v>
      </c>
      <c r="G7" s="253"/>
      <c r="H7" s="244" t="str">
        <f t="shared" ref="H7:L7" si="0">IF(H6=" "," ",VALUE(H6))</f>
        <v xml:space="preserve"> </v>
      </c>
      <c r="I7" s="253"/>
      <c r="J7" s="244" t="str">
        <f t="shared" si="0"/>
        <v xml:space="preserve"> </v>
      </c>
      <c r="K7" s="253"/>
      <c r="L7" s="244" t="str">
        <f t="shared" si="0"/>
        <v xml:space="preserve"> </v>
      </c>
      <c r="M7" s="97"/>
      <c r="N7" s="14"/>
      <c r="O7" s="282"/>
    </row>
    <row r="8" spans="1:17" ht="21.6" customHeight="1">
      <c r="B8" s="18" t="s">
        <v>11</v>
      </c>
      <c r="C8" s="113"/>
      <c r="D8" s="22">
        <v>1686</v>
      </c>
      <c r="E8" s="19"/>
      <c r="F8" s="22"/>
      <c r="G8" s="19"/>
      <c r="H8" s="22"/>
      <c r="I8" s="19"/>
      <c r="J8" s="22"/>
      <c r="K8" s="19"/>
      <c r="L8" s="22"/>
      <c r="M8" s="20"/>
    </row>
    <row r="9" spans="1:17" ht="21.6" customHeight="1">
      <c r="B9" s="23"/>
      <c r="C9" s="114"/>
      <c r="M9" s="20"/>
    </row>
    <row r="10" spans="1:17" ht="30" customHeight="1">
      <c r="B10" s="25" t="s">
        <v>12</v>
      </c>
      <c r="C10" s="132" t="s">
        <v>767</v>
      </c>
      <c r="D10" s="128">
        <f t="shared" ref="D10:F10" si="1">IF(C10=0," ",TIMEVALUE(LEFT(C10,2)&amp;":"&amp;MID(C10,3,2)&amp;":"&amp;RIGHT(C10,2)))</f>
        <v>0.45833333333333331</v>
      </c>
      <c r="E10" s="132"/>
      <c r="F10" s="128" t="str">
        <f t="shared" si="1"/>
        <v xml:space="preserve"> </v>
      </c>
      <c r="G10" s="132"/>
      <c r="H10" s="128" t="str">
        <f t="shared" ref="H10" si="2">IF(G10=0," ",TIMEVALUE(LEFT(G10,2)&amp;":"&amp;MID(G10,3,2)&amp;":"&amp;RIGHT(G10,2)))</f>
        <v xml:space="preserve"> </v>
      </c>
      <c r="I10" s="132"/>
      <c r="J10" s="128" t="str">
        <f t="shared" ref="J10" si="3">IF(I10=0," ",TIMEVALUE(LEFT(I10,2)&amp;":"&amp;MID(I10,3,2)&amp;":"&amp;RIGHT(I10,2)))</f>
        <v xml:space="preserve"> </v>
      </c>
      <c r="K10" s="132"/>
      <c r="L10" s="128" t="str">
        <f t="shared" ref="L10" si="4">IF(K10=0," ",TIMEVALUE(LEFT(K10,2)&amp;":"&amp;MID(K10,3,2)&amp;":"&amp;RIGHT(K10,2)))</f>
        <v xml:space="preserve"> </v>
      </c>
      <c r="M10" s="129"/>
    </row>
    <row r="11" spans="1:17" ht="21.6" customHeight="1">
      <c r="B11" s="27" t="s">
        <v>13</v>
      </c>
      <c r="C11" s="248"/>
      <c r="D11" s="99"/>
      <c r="E11" s="254"/>
      <c r="F11" s="99"/>
      <c r="G11" s="254"/>
      <c r="H11" s="99"/>
      <c r="I11" s="254"/>
      <c r="J11" s="99"/>
      <c r="K11" s="254"/>
      <c r="L11" s="99"/>
      <c r="M11" s="129"/>
      <c r="O11" s="245"/>
    </row>
    <row r="12" spans="1:17" ht="30" customHeight="1">
      <c r="B12" s="25" t="s">
        <v>14</v>
      </c>
      <c r="C12" s="132" t="s">
        <v>768</v>
      </c>
      <c r="D12" s="128">
        <f>IF(C12=0," ",TIMEVALUE(LEFT(C12,2)&amp;":"&amp;MID(C12,3,2)&amp;":"&amp;RIGHT(C12,2)))</f>
        <v>0.46539351851851851</v>
      </c>
      <c r="E12" s="132"/>
      <c r="F12" s="128" t="str">
        <f t="shared" ref="F12" si="5">IF(E12=0," ",TIMEVALUE(LEFT(E12,2)&amp;":"&amp;MID(E12,3,2)&amp;":"&amp;RIGHT(E12,2)))</f>
        <v xml:space="preserve"> </v>
      </c>
      <c r="G12" s="132"/>
      <c r="H12" s="128" t="str">
        <f t="shared" ref="H12" si="6">IF(G12=0," ",TIMEVALUE(LEFT(G12,2)&amp;":"&amp;MID(G12,3,2)&amp;":"&amp;RIGHT(G12,2)))</f>
        <v xml:space="preserve"> </v>
      </c>
      <c r="I12" s="132"/>
      <c r="J12" s="128" t="str">
        <f t="shared" ref="J12" si="7">IF(I12=0," ",TIMEVALUE(LEFT(I12,2)&amp;":"&amp;MID(I12,3,2)&amp;":"&amp;RIGHT(I12,2)))</f>
        <v xml:space="preserve"> </v>
      </c>
      <c r="K12" s="132"/>
      <c r="L12" s="128" t="str">
        <f t="shared" ref="L12" si="8">IF(K12=0," ",TIMEVALUE(LEFT(K12,2)&amp;":"&amp;MID(K12,3,2)&amp;":"&amp;RIGHT(K12,2)))</f>
        <v xml:space="preserve"> </v>
      </c>
      <c r="M12" s="129"/>
    </row>
    <row r="13" spans="1:17" ht="30" customHeight="1">
      <c r="B13" s="25" t="s">
        <v>16</v>
      </c>
      <c r="C13" s="249"/>
      <c r="D13" s="128" t="str">
        <f>IF(C13=0," ",TIMEVALUE(LEFT(C13,2)&amp;":"&amp;MID(C13,3,2)&amp;":"&amp;RIGHT(C13,2)))</f>
        <v xml:space="preserve"> </v>
      </c>
      <c r="E13" s="133"/>
      <c r="F13" s="128" t="str">
        <f>IF(E13=0," ",TIMEVALUE(LEFT(E13,2)&amp;":"&amp;MID(E13,3,2)&amp;":"&amp;RIGHT(E13,2)))</f>
        <v xml:space="preserve"> </v>
      </c>
      <c r="G13" s="133"/>
      <c r="H13" s="128" t="str">
        <f>IF(G13=0," ",TIMEVALUE(LEFT(G13,2)&amp;":"&amp;MID(G13,3,2)&amp;":"&amp;RIGHT(G13,2)))</f>
        <v xml:space="preserve"> </v>
      </c>
      <c r="I13" s="133"/>
      <c r="J13" s="128" t="str">
        <f>IF(I13=0," ",TIMEVALUE(LEFT(I13,2)&amp;":"&amp;MID(I13,3,2)&amp;":"&amp;RIGHT(I13,2)))</f>
        <v xml:space="preserve"> </v>
      </c>
      <c r="K13" s="133"/>
      <c r="L13" s="128" t="str">
        <f>IF(K13=0," ",TIMEVALUE(LEFT(K13,2)&amp;":"&amp;MID(K13,3,2)&amp;":"&amp;RIGHT(K13,2)))</f>
        <v xml:space="preserve"> </v>
      </c>
      <c r="M13" s="129" t="s">
        <v>15</v>
      </c>
    </row>
    <row r="14" spans="1:17" ht="30" customHeight="1">
      <c r="B14" s="25" t="s">
        <v>17</v>
      </c>
      <c r="C14" s="132" t="s">
        <v>769</v>
      </c>
      <c r="D14" s="128">
        <f t="shared" ref="D14:D19" si="9">IF(C14=0," ",TIMEVALUE(LEFT(C14,2)&amp;":"&amp;MID(C14,3,2)&amp;":"&amp;RIGHT(C14,2)))</f>
        <v>0.47598379629629628</v>
      </c>
      <c r="E14" s="132"/>
      <c r="F14" s="128" t="str">
        <f t="shared" ref="F14:F19" si="10">IF(E14=0," ",TIMEVALUE(LEFT(E14,2)&amp;":"&amp;MID(E14,3,2)&amp;":"&amp;RIGHT(E14,2)))</f>
        <v xml:space="preserve"> </v>
      </c>
      <c r="G14" s="132"/>
      <c r="H14" s="128" t="str">
        <f t="shared" ref="H14:H17" si="11">IF(G14=0," ",TIMEVALUE(LEFT(G14,2)&amp;":"&amp;MID(G14,3,2)&amp;":"&amp;RIGHT(G14,2)))</f>
        <v xml:space="preserve"> </v>
      </c>
      <c r="I14" s="132"/>
      <c r="J14" s="128" t="str">
        <f t="shared" ref="J14:J17" si="12">IF(I14=0," ",TIMEVALUE(LEFT(I14,2)&amp;":"&amp;MID(I14,3,2)&amp;":"&amp;RIGHT(I14,2)))</f>
        <v xml:space="preserve"> </v>
      </c>
      <c r="K14" s="132"/>
      <c r="L14" s="128" t="str">
        <f t="shared" ref="L14:L19" si="13">IF(K14=0," ",TIMEVALUE(LEFT(K14,2)&amp;":"&amp;MID(K14,3,2)&amp;":"&amp;RIGHT(K14,2)))</f>
        <v xml:space="preserve"> </v>
      </c>
      <c r="M14" s="129"/>
      <c r="Q14" s="247"/>
    </row>
    <row r="15" spans="1:17" ht="30" customHeight="1">
      <c r="B15" s="25" t="s">
        <v>18</v>
      </c>
      <c r="C15" s="132"/>
      <c r="D15" s="128" t="str">
        <f t="shared" si="9"/>
        <v xml:space="preserve"> </v>
      </c>
      <c r="E15" s="132"/>
      <c r="F15" s="128" t="str">
        <f t="shared" si="10"/>
        <v xml:space="preserve"> </v>
      </c>
      <c r="G15" s="132"/>
      <c r="H15" s="128" t="str">
        <f t="shared" si="11"/>
        <v xml:space="preserve"> </v>
      </c>
      <c r="I15" s="132"/>
      <c r="J15" s="128" t="str">
        <f t="shared" si="12"/>
        <v xml:space="preserve"> </v>
      </c>
      <c r="K15" s="132"/>
      <c r="L15" s="128" t="str">
        <f t="shared" si="13"/>
        <v xml:space="preserve"> </v>
      </c>
      <c r="M15" s="129"/>
    </row>
    <row r="16" spans="1:17" ht="21.6" customHeight="1">
      <c r="B16" s="27" t="s">
        <v>13</v>
      </c>
      <c r="C16" s="133"/>
      <c r="D16" s="128" t="str">
        <f t="shared" si="9"/>
        <v xml:space="preserve"> </v>
      </c>
      <c r="E16" s="132"/>
      <c r="F16" s="128" t="str">
        <f t="shared" si="10"/>
        <v xml:space="preserve"> </v>
      </c>
      <c r="G16" s="132"/>
      <c r="H16" s="128" t="str">
        <f t="shared" si="11"/>
        <v xml:space="preserve"> </v>
      </c>
      <c r="I16" s="132"/>
      <c r="J16" s="128" t="str">
        <f t="shared" si="12"/>
        <v xml:space="preserve"> </v>
      </c>
      <c r="K16" s="132"/>
      <c r="L16" s="128" t="str">
        <f t="shared" si="13"/>
        <v xml:space="preserve"> </v>
      </c>
      <c r="M16" s="129"/>
    </row>
    <row r="17" spans="2:13" ht="30" customHeight="1">
      <c r="B17" s="25" t="s">
        <v>19</v>
      </c>
      <c r="C17" s="132" t="s">
        <v>770</v>
      </c>
      <c r="D17" s="128">
        <f t="shared" si="9"/>
        <v>0.49363425925925924</v>
      </c>
      <c r="E17" s="132"/>
      <c r="F17" s="128" t="str">
        <f t="shared" si="10"/>
        <v xml:space="preserve"> </v>
      </c>
      <c r="G17" s="132"/>
      <c r="H17" s="128" t="str">
        <f t="shared" si="11"/>
        <v xml:space="preserve"> </v>
      </c>
      <c r="I17" s="132"/>
      <c r="J17" s="128" t="str">
        <f t="shared" si="12"/>
        <v xml:space="preserve"> </v>
      </c>
      <c r="K17" s="132"/>
      <c r="L17" s="128" t="str">
        <f t="shared" si="13"/>
        <v xml:space="preserve"> </v>
      </c>
      <c r="M17" s="129"/>
    </row>
    <row r="18" spans="2:13" ht="21.6" customHeight="1">
      <c r="B18" s="29" t="s">
        <v>21</v>
      </c>
      <c r="C18" s="115"/>
      <c r="D18" s="99" t="str">
        <f>IF(C17=0," ",$L$2)</f>
        <v>R</v>
      </c>
      <c r="E18" s="248"/>
      <c r="F18" s="99" t="str">
        <f>IF(E17=0," ",$L$2)</f>
        <v xml:space="preserve"> </v>
      </c>
      <c r="G18" s="248"/>
      <c r="H18" s="99" t="str">
        <f>IF(G17=0," ",$L$2)</f>
        <v xml:space="preserve"> </v>
      </c>
      <c r="I18" s="248"/>
      <c r="J18" s="99" t="str">
        <f>IF(I17=0," ",$L$2)</f>
        <v xml:space="preserve"> </v>
      </c>
      <c r="K18" s="248"/>
      <c r="L18" s="35" t="str">
        <f>IF(K17=0," ",$L$2)</f>
        <v xml:space="preserve"> </v>
      </c>
      <c r="M18" s="28"/>
    </row>
    <row r="19" spans="2:13" ht="21.6" customHeight="1">
      <c r="B19" s="33"/>
      <c r="C19" s="34"/>
      <c r="D19" s="276" t="str">
        <f t="shared" si="9"/>
        <v xml:space="preserve"> </v>
      </c>
      <c r="E19" s="277"/>
      <c r="F19" s="276" t="str">
        <f t="shared" si="10"/>
        <v xml:space="preserve"> </v>
      </c>
      <c r="G19" s="277"/>
      <c r="H19" s="276" t="str">
        <f t="shared" ref="H19" si="14">IF(G19=0," ",TIMEVALUE(LEFT(G19,2)&amp;":"&amp;MID(G19,3,2)&amp;":"&amp;RIGHT(G19,2)))</f>
        <v xml:space="preserve"> </v>
      </c>
      <c r="I19" s="277"/>
      <c r="J19" s="276" t="str">
        <f t="shared" ref="J19" si="15">IF(I19=0," ",TIMEVALUE(LEFT(I19,2)&amp;":"&amp;MID(I19,3,2)&amp;":"&amp;RIGHT(I19,2)))</f>
        <v xml:space="preserve"> </v>
      </c>
      <c r="K19" s="277"/>
      <c r="L19" s="276" t="str">
        <f t="shared" si="13"/>
        <v xml:space="preserve"> </v>
      </c>
      <c r="M19" s="28"/>
    </row>
    <row r="20" spans="2:13" ht="30" customHeight="1">
      <c r="B20" s="36">
        <v>100</v>
      </c>
      <c r="C20" s="116"/>
      <c r="D20" s="22" t="s">
        <v>771</v>
      </c>
      <c r="E20" s="22"/>
      <c r="F20" s="22"/>
      <c r="G20" s="22"/>
      <c r="H20" s="22"/>
      <c r="I20" s="22"/>
      <c r="J20" s="22"/>
      <c r="K20" s="22"/>
      <c r="L20" s="22"/>
      <c r="M20" s="28"/>
    </row>
    <row r="21" spans="2:13" ht="30" customHeight="1">
      <c r="B21" s="36">
        <v>101</v>
      </c>
      <c r="C21" s="116"/>
      <c r="D21" s="22" t="s">
        <v>771</v>
      </c>
      <c r="E21" s="255"/>
      <c r="F21" s="22"/>
      <c r="G21" s="19"/>
      <c r="H21" s="22"/>
      <c r="I21" s="19"/>
      <c r="J21" s="22"/>
      <c r="K21" s="19"/>
      <c r="L21" s="22"/>
      <c r="M21" s="28"/>
    </row>
    <row r="22" spans="2:13" ht="30" customHeight="1">
      <c r="B22" s="36">
        <v>200</v>
      </c>
      <c r="C22" s="116"/>
      <c r="D22" s="22" t="s">
        <v>771</v>
      </c>
      <c r="E22" s="19"/>
      <c r="F22" s="22"/>
      <c r="G22" s="19"/>
      <c r="H22" s="22"/>
      <c r="I22" s="19"/>
      <c r="J22" s="22"/>
      <c r="K22" s="19"/>
      <c r="L22" s="22"/>
      <c r="M22" s="28"/>
    </row>
    <row r="23" spans="2:13" ht="30" customHeight="1">
      <c r="B23" s="36">
        <v>201</v>
      </c>
      <c r="C23" s="116"/>
      <c r="D23" s="22" t="s">
        <v>771</v>
      </c>
      <c r="E23" s="19"/>
      <c r="F23" s="22"/>
      <c r="G23" s="19"/>
      <c r="H23" s="22"/>
      <c r="I23" s="19"/>
      <c r="J23" s="22"/>
      <c r="K23" s="19"/>
      <c r="L23" s="22"/>
      <c r="M23" s="28"/>
    </row>
    <row r="24" spans="2:13" ht="30" customHeight="1">
      <c r="B24" s="36">
        <v>308</v>
      </c>
      <c r="C24" s="116"/>
      <c r="D24" s="22">
        <v>3</v>
      </c>
      <c r="E24" s="19"/>
      <c r="F24" s="22"/>
      <c r="G24" s="19"/>
      <c r="H24" s="22"/>
      <c r="I24" s="19"/>
      <c r="J24" s="22"/>
      <c r="K24" s="19"/>
      <c r="L24" s="22"/>
      <c r="M24" s="28"/>
    </row>
    <row r="25" spans="2:13" ht="30" customHeight="1">
      <c r="B25" s="38" t="s">
        <v>24</v>
      </c>
      <c r="C25" s="117"/>
      <c r="D25" s="22" t="str">
        <f>IF(D8=0," ","0")</f>
        <v>0</v>
      </c>
      <c r="E25" s="19"/>
      <c r="F25" s="22" t="str">
        <f>IF(F8=0," ","0")</f>
        <v xml:space="preserve"> </v>
      </c>
      <c r="G25" s="19"/>
      <c r="H25" s="22" t="str">
        <f>IF(H8=0," ","0")</f>
        <v xml:space="preserve"> </v>
      </c>
      <c r="I25" s="19"/>
      <c r="J25" s="22" t="str">
        <f>IF(J8=0," ","0")</f>
        <v xml:space="preserve"> </v>
      </c>
      <c r="K25" s="19"/>
      <c r="L25" s="22" t="str">
        <f>IF(L8=0," ","0")</f>
        <v xml:space="preserve"> </v>
      </c>
      <c r="M25" s="28"/>
    </row>
    <row r="26" spans="2:13" ht="30" customHeight="1" thickBot="1">
      <c r="B26" s="39" t="s">
        <v>25</v>
      </c>
      <c r="C26" s="118"/>
      <c r="D26" s="22" t="str">
        <f>IF(D8=0," ","0")</f>
        <v>0</v>
      </c>
      <c r="E26" s="19"/>
      <c r="F26" s="22" t="str">
        <f>IF(F8=0," ","0")</f>
        <v xml:space="preserve"> </v>
      </c>
      <c r="G26" s="19"/>
      <c r="H26" s="22" t="str">
        <f>IF(H8=0," ","0")</f>
        <v xml:space="preserve"> </v>
      </c>
      <c r="I26" s="19"/>
      <c r="J26" s="22" t="str">
        <f>IF(J8=0," ","0")</f>
        <v xml:space="preserve"> </v>
      </c>
      <c r="K26" s="19"/>
      <c r="L26" s="22" t="str">
        <f>IF(L8=0," ","0")</f>
        <v xml:space="preserve"> </v>
      </c>
      <c r="M26" s="28"/>
    </row>
    <row r="27" spans="2:13" ht="21.6" customHeight="1" thickTop="1" thickBot="1">
      <c r="B27" s="42" t="s">
        <v>26</v>
      </c>
      <c r="C27" s="119"/>
      <c r="D27" s="43">
        <f>SUM(D20:D26)</f>
        <v>3</v>
      </c>
      <c r="E27" s="256"/>
      <c r="F27" s="43">
        <f>SUM(F20:F26)</f>
        <v>0</v>
      </c>
      <c r="G27" s="256"/>
      <c r="H27" s="43">
        <f>SUM(H20:H26)</f>
        <v>0</v>
      </c>
      <c r="I27" s="256"/>
      <c r="J27" s="43">
        <f>SUM(J20:J26)</f>
        <v>0</v>
      </c>
      <c r="K27" s="274"/>
      <c r="L27" s="100">
        <f>SUM(L20:L26)</f>
        <v>0</v>
      </c>
      <c r="M27" s="28"/>
    </row>
    <row r="28" spans="2:13" ht="21.6" customHeight="1" thickTop="1" thickBot="1">
      <c r="B28" s="42" t="s">
        <v>27</v>
      </c>
      <c r="C28" s="119"/>
      <c r="D28" s="43">
        <f>D27</f>
        <v>3</v>
      </c>
      <c r="E28" s="256"/>
      <c r="F28" s="43">
        <f>D28+F27</f>
        <v>3</v>
      </c>
      <c r="G28" s="256"/>
      <c r="H28" s="43">
        <f>F28+H27</f>
        <v>3</v>
      </c>
      <c r="I28" s="256"/>
      <c r="J28" s="43">
        <f>J27+H28</f>
        <v>3</v>
      </c>
      <c r="K28" s="274"/>
      <c r="L28" s="100">
        <f>L27+J28</f>
        <v>3</v>
      </c>
      <c r="M28" s="130"/>
    </row>
    <row r="29" spans="2:13" ht="21.6" customHeight="1" thickTop="1" thickBot="1">
      <c r="B29" s="45" t="s">
        <v>28</v>
      </c>
      <c r="C29" s="120"/>
      <c r="D29" s="46"/>
      <c r="E29" s="257"/>
      <c r="F29" s="43"/>
      <c r="G29" s="256"/>
      <c r="H29" s="46"/>
      <c r="I29" s="257"/>
      <c r="J29" s="46"/>
      <c r="K29" s="275"/>
      <c r="L29" s="101"/>
      <c r="M29" s="28"/>
    </row>
    <row r="30" spans="2:13" ht="21.6" customHeight="1" thickTop="1" thickBot="1">
      <c r="B30" s="45" t="s">
        <v>29</v>
      </c>
      <c r="C30" s="120"/>
      <c r="D30" s="46"/>
      <c r="E30" s="257"/>
      <c r="F30" s="46"/>
      <c r="G30" s="257"/>
      <c r="H30" s="46"/>
      <c r="I30" s="257"/>
      <c r="J30" s="46"/>
      <c r="K30" s="275"/>
      <c r="L30" s="101"/>
      <c r="M30" s="131" t="s">
        <v>679</v>
      </c>
    </row>
    <row r="31" spans="2:13" ht="21.6" customHeight="1" thickTop="1">
      <c r="B31" s="48"/>
      <c r="H31" s="14"/>
      <c r="I31" t="s">
        <v>30</v>
      </c>
      <c r="K31" s="2"/>
      <c r="L31" s="28"/>
      <c r="M31" s="53"/>
    </row>
    <row r="32" spans="2:13" ht="21.6" customHeight="1">
      <c r="B32" s="48"/>
      <c r="H32" s="14"/>
      <c r="I32" t="s">
        <v>31</v>
      </c>
      <c r="K32" s="49"/>
      <c r="L32" s="28"/>
      <c r="M32" s="130"/>
    </row>
    <row r="33" spans="2:13">
      <c r="B33" s="50" t="s">
        <v>32</v>
      </c>
      <c r="C33" s="121"/>
      <c r="D33" t="s">
        <v>33</v>
      </c>
      <c r="M33" s="28"/>
    </row>
    <row r="34" spans="2:13" ht="19.5">
      <c r="B34" s="51" t="s">
        <v>34</v>
      </c>
      <c r="C34" s="122"/>
      <c r="D34" s="52" t="s">
        <v>68</v>
      </c>
      <c r="E34" s="258"/>
      <c r="F34" s="52"/>
      <c r="G34" s="258"/>
      <c r="H34" s="52"/>
      <c r="I34" s="258"/>
      <c r="J34" s="52"/>
      <c r="K34" s="258"/>
      <c r="L34" s="52"/>
      <c r="M34" s="28"/>
    </row>
    <row r="35" spans="2:13" ht="19.5">
      <c r="B35" s="51" t="s">
        <v>35</v>
      </c>
      <c r="C35" s="122"/>
      <c r="D35" s="52" t="s">
        <v>56</v>
      </c>
      <c r="E35" s="258"/>
      <c r="F35" s="52"/>
      <c r="G35" s="258"/>
      <c r="H35" s="52"/>
      <c r="I35" s="258"/>
      <c r="J35" s="52"/>
      <c r="K35" s="258"/>
      <c r="L35" s="52"/>
      <c r="M35" s="53"/>
    </row>
    <row r="36" spans="2:13" ht="19.5">
      <c r="B36" s="51" t="s">
        <v>36</v>
      </c>
      <c r="C36" s="122"/>
      <c r="D36" s="52" t="s">
        <v>70</v>
      </c>
      <c r="E36" s="258"/>
      <c r="F36" s="52"/>
      <c r="G36" s="258"/>
      <c r="H36" s="52"/>
      <c r="I36" s="258"/>
      <c r="J36" s="52"/>
      <c r="K36" s="258"/>
      <c r="L36" s="52"/>
      <c r="M36" s="53"/>
    </row>
    <row r="37" spans="2:13" ht="19.5">
      <c r="B37" s="51"/>
      <c r="C37" s="122"/>
      <c r="D37" s="52"/>
      <c r="E37" s="258"/>
      <c r="F37" s="4"/>
      <c r="G37" s="267"/>
      <c r="H37" s="52"/>
      <c r="I37" s="258"/>
      <c r="J37" s="52"/>
      <c r="K37" s="258"/>
      <c r="L37" s="52"/>
      <c r="M37" s="53"/>
    </row>
    <row r="38" spans="2:13" ht="19.5">
      <c r="B38" s="51" t="s">
        <v>37</v>
      </c>
      <c r="C38" s="122"/>
      <c r="D38" s="52" t="s">
        <v>772</v>
      </c>
      <c r="E38" s="258"/>
      <c r="F38" s="52"/>
      <c r="G38" s="258"/>
      <c r="H38" s="52"/>
      <c r="I38" s="258"/>
      <c r="J38" s="52"/>
      <c r="K38" s="258"/>
      <c r="L38" s="52"/>
      <c r="M38" s="53"/>
    </row>
    <row r="39" spans="2:13" ht="19.5">
      <c r="B39" s="51" t="s">
        <v>38</v>
      </c>
      <c r="C39" s="122"/>
      <c r="D39" s="52" t="s">
        <v>61</v>
      </c>
      <c r="E39" s="258"/>
      <c r="F39" s="52"/>
      <c r="G39" s="258"/>
      <c r="H39" s="52"/>
      <c r="I39" s="258"/>
      <c r="J39" s="52"/>
      <c r="K39" s="258"/>
      <c r="L39" s="52"/>
      <c r="M39" s="53"/>
    </row>
    <row r="40" spans="2:13" ht="19.5">
      <c r="B40" s="51" t="s">
        <v>39</v>
      </c>
      <c r="C40" s="122"/>
      <c r="D40" s="52"/>
      <c r="E40" s="258"/>
      <c r="F40" s="52"/>
      <c r="G40" s="258"/>
      <c r="H40" s="52"/>
      <c r="I40" s="258"/>
      <c r="J40" s="52"/>
      <c r="K40" s="258"/>
      <c r="L40" s="52"/>
      <c r="M40" s="53"/>
    </row>
    <row r="41" spans="2:13">
      <c r="B41" s="54" t="s">
        <v>40</v>
      </c>
      <c r="C41" s="123"/>
      <c r="D41" s="34"/>
      <c r="E41" s="259"/>
      <c r="H41" s="34"/>
      <c r="I41" s="259"/>
      <c r="J41" s="34"/>
      <c r="K41" s="259"/>
      <c r="L41" s="34"/>
      <c r="M41" s="53"/>
    </row>
    <row r="42" spans="2:13">
      <c r="B42" s="48"/>
      <c r="D42" s="34"/>
      <c r="E42" s="259"/>
      <c r="F42" s="34"/>
      <c r="G42" s="259"/>
      <c r="H42" s="34"/>
      <c r="I42" s="259"/>
      <c r="J42" s="34"/>
      <c r="K42" s="259"/>
      <c r="L42" s="34"/>
      <c r="M42" s="53"/>
    </row>
    <row r="43" spans="2:13" ht="11.45" customHeight="1">
      <c r="B43" s="50" t="s">
        <v>41</v>
      </c>
      <c r="C43" s="121"/>
      <c r="D43" s="55"/>
      <c r="E43" s="260"/>
      <c r="F43" s="34"/>
      <c r="G43" s="259"/>
      <c r="H43" s="55" t="s">
        <v>42</v>
      </c>
      <c r="I43" s="260"/>
      <c r="J43" s="34"/>
      <c r="K43" s="53"/>
      <c r="M43" s="28"/>
    </row>
    <row r="44" spans="2:13" ht="15.75">
      <c r="B44" s="56" t="s">
        <v>43</v>
      </c>
      <c r="C44" s="124"/>
      <c r="D44" s="55"/>
      <c r="E44" s="260"/>
      <c r="F44" s="34" t="s">
        <v>44</v>
      </c>
      <c r="G44" s="259"/>
      <c r="H44" s="34">
        <f>M29*8</f>
        <v>0</v>
      </c>
      <c r="I44" s="259"/>
      <c r="J44" s="57" t="s">
        <v>45</v>
      </c>
      <c r="K44" s="53"/>
      <c r="M44" s="28"/>
    </row>
    <row r="45" spans="2:13" ht="15.75">
      <c r="B45" s="56" t="s">
        <v>46</v>
      </c>
      <c r="C45" s="124"/>
      <c r="D45" s="55" t="s">
        <v>47</v>
      </c>
      <c r="E45" s="260"/>
      <c r="F45" s="34" t="s">
        <v>44</v>
      </c>
      <c r="G45" s="259"/>
      <c r="H45" s="34">
        <f>F46*8</f>
        <v>0</v>
      </c>
      <c r="I45" s="259"/>
      <c r="J45" s="57" t="s">
        <v>48</v>
      </c>
      <c r="K45" s="53"/>
      <c r="M45" s="28"/>
    </row>
    <row r="46" spans="2:13">
      <c r="B46" s="48" t="s">
        <v>49</v>
      </c>
      <c r="D46" s="34"/>
      <c r="E46" s="259"/>
      <c r="F46" s="58"/>
      <c r="G46" s="268"/>
      <c r="H46" s="34"/>
      <c r="I46" s="259"/>
      <c r="J46" s="34"/>
      <c r="K46" s="259"/>
      <c r="L46" s="34"/>
      <c r="M46" s="53"/>
    </row>
    <row r="47" spans="2:13">
      <c r="B47" s="48"/>
      <c r="D47" s="55"/>
      <c r="E47" s="260"/>
      <c r="F47" s="34"/>
      <c r="G47" s="259"/>
      <c r="H47" s="34"/>
      <c r="I47" s="259"/>
      <c r="J47" s="34"/>
      <c r="K47" s="259"/>
      <c r="L47" s="34"/>
      <c r="M47" s="53"/>
    </row>
    <row r="48" spans="2:13" ht="19.5" thickBot="1">
      <c r="B48" s="59" t="s">
        <v>50</v>
      </c>
      <c r="C48" s="125"/>
      <c r="D48" s="60"/>
      <c r="E48" s="261"/>
      <c r="F48" s="34"/>
      <c r="G48" s="259"/>
      <c r="H48" s="60"/>
      <c r="I48" s="261"/>
      <c r="J48" s="60"/>
      <c r="K48" s="261"/>
      <c r="L48" s="60"/>
      <c r="M48" s="53"/>
    </row>
    <row r="49" spans="2:13" ht="16.5" thickBot="1">
      <c r="B49" s="61" t="s">
        <v>51</v>
      </c>
      <c r="C49" s="124"/>
      <c r="D49" s="62" t="s">
        <v>773</v>
      </c>
      <c r="E49" s="262"/>
      <c r="F49" s="62"/>
      <c r="G49" s="262"/>
      <c r="H49" s="62"/>
      <c r="I49" s="262"/>
      <c r="J49" s="62"/>
      <c r="K49" s="262"/>
      <c r="L49" s="62"/>
      <c r="M49" s="53"/>
    </row>
    <row r="50" spans="2:13" ht="16.5" thickBot="1">
      <c r="B50" s="61" t="s">
        <v>52</v>
      </c>
      <c r="C50" s="124"/>
      <c r="D50" s="64">
        <v>67</v>
      </c>
      <c r="E50" s="263"/>
      <c r="F50" s="64"/>
      <c r="G50" s="263"/>
      <c r="H50" s="64"/>
      <c r="I50" s="263"/>
      <c r="J50" s="64"/>
      <c r="K50" s="263"/>
      <c r="L50" s="62"/>
      <c r="M50" s="53"/>
    </row>
    <row r="51" spans="2:13">
      <c r="B51" s="65" t="s">
        <v>53</v>
      </c>
      <c r="C51" s="126"/>
      <c r="D51" s="34"/>
      <c r="E51" s="259"/>
      <c r="J51" s="34"/>
      <c r="K51" s="259"/>
      <c r="L51" s="34"/>
      <c r="M51" s="53"/>
    </row>
    <row r="52" spans="2:13" ht="15.75">
      <c r="B52" s="66" t="s">
        <v>54</v>
      </c>
      <c r="C52" s="127"/>
      <c r="D52" s="34"/>
      <c r="E52" s="259"/>
      <c r="F52" s="34"/>
      <c r="G52" s="259"/>
      <c r="H52" s="34"/>
      <c r="I52" s="259"/>
      <c r="J52" s="34"/>
      <c r="K52" s="259"/>
      <c r="L52" s="34"/>
      <c r="M52" s="53"/>
    </row>
    <row r="53" spans="2:13" ht="15.75">
      <c r="B53" s="66" t="s">
        <v>774</v>
      </c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15.75">
      <c r="B54" s="66"/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>
      <c r="B55" s="48"/>
      <c r="D55" s="34"/>
      <c r="E55" s="259"/>
      <c r="F55" s="34"/>
      <c r="G55" s="259"/>
      <c r="H55" s="34"/>
      <c r="I55" s="259"/>
      <c r="J55" s="34"/>
      <c r="K55" s="259"/>
      <c r="L55" s="34"/>
      <c r="M55" s="53"/>
    </row>
    <row r="56" spans="2:13" ht="15.75" thickBot="1">
      <c r="B56" s="67"/>
      <c r="C56" s="68"/>
      <c r="D56" s="68"/>
      <c r="E56" s="264"/>
      <c r="F56" s="68"/>
      <c r="G56" s="264"/>
      <c r="H56" s="68"/>
      <c r="I56" s="264"/>
      <c r="J56" s="68"/>
      <c r="K56" s="264"/>
      <c r="L56" s="68"/>
      <c r="M56" s="98"/>
    </row>
    <row r="57" spans="2:13" ht="15.75" thickTop="1"/>
  </sheetData>
  <mergeCells count="2">
    <mergeCell ref="B1:M1"/>
    <mergeCell ref="H2:J2"/>
  </mergeCells>
  <dataValidations count="8">
    <dataValidation type="list" errorStyle="warning" operator="equal" allowBlank="1" showErrorMessage="1" sqref="D8:L8" xr:uid="{00000000-0002-0000-2F00-000000000000}">
      <formula1>"17,,399,671,1686,1640"</formula1>
    </dataValidation>
    <dataValidation type="list" errorStyle="information" operator="equal" allowBlank="1" showErrorMessage="1" sqref="D35:L35" xr:uid="{00000000-0002-0000-2F00-000001000000}">
      <formula1>"Harold Boettcher,Gene Ezzell,Rob Grau,Roger Koss,Gray Lackey,Michael S MacLean,Joe Mills,John F Morck,Ray Albers"</formula1>
    </dataValidation>
    <dataValidation type="list" errorStyle="information" operator="equal" allowBlank="1" showErrorMessage="1" sqref="D36:L36" xr:uid="{00000000-0002-0000-2F00-000002000000}">
      <formula1>"Donald Marshall,Charles Stirewalt,Chris Tilley,John Tredway,Victor Varney"</formula1>
    </dataValidation>
    <dataValidation errorStyle="information" allowBlank="1" showInputMessage="1" showErrorMessage="1" sqref="D41:E41" xr:uid="{00000000-0002-0000-2F00-000003000000}"/>
    <dataValidation type="list" errorStyle="information" operator="equal" allowBlank="1" showErrorMessage="1" sqref="D40:L40 D39" xr:uid="{00000000-0002-0000-2F00-000004000000}">
      <formula1>"Dennis Winchell, Art Kotz, Harold BoettcherArt Kotz, Rob Grau,Joe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38:L38" xr:uid="{00000000-0002-0000-2F00-000005000000}">
      <formula1>"Chris R Boli,Jay Horn, Nathan DeWitt"</formula1>
    </dataValidation>
    <dataValidation type="list" errorStyle="information" operator="equal" allowBlank="1" showErrorMessage="1" sqref="D34:L34" xr:uid="{00000000-0002-0000-2F00-000006000000}">
      <formula1>"Ted Dunn,Richard Gray,Billy Rueckert, Victor Varney"</formula1>
    </dataValidation>
    <dataValidation type="list" errorStyle="information" operator="equal" allowBlank="1" showErrorMessage="1" sqref="D38 E39:L39" xr:uid="{00000000-0002-0000-2F00-000007000000}">
      <formula1>"Dennis Winchell,Harold Boettcher,Rob Grau,Kyle Obermiller,Joe Mills,John Morck,Brandt Wilkus,Chris Tilley,Charles Stirewalt,Victor Varney,Nick Conner,Richard Gray,John Tredway,Donald Marshall"</formula1>
    </dataValidation>
  </dataValidations>
  <pageMargins left="0.7" right="0.7" top="0.75" bottom="0.75" header="0.3" footer="0.3"/>
  <pageSetup scale="57" fitToWidth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Members" xr:uid="{B88665F6-B965-4067-A312-9A1D086D2C77}">
          <x14:formula1>
            <xm:f>DATA_Lists!$U$2:$U$217</xm:f>
          </x14:formula1>
          <xm:sqref>L52</xm:sqref>
        </x14:dataValidation>
        <x14:dataValidation type="list" allowBlank="1" showInputMessage="1" showErrorMessage="1" promptTitle="Check Names" prompt="_x000a__x000a_" xr:uid="{B1A468E4-C565-4AAC-B37C-578A756C0F67}">
          <x14:formula1>
            <xm:f>DATA_Lists!$X$4:$X$219</xm:f>
          </x14:formula1>
          <xm:sqref>L31</xm:sqref>
        </x14:dataValidation>
      </x14:dataValidations>
    </ext>
  </extLst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5">
    <pageSetUpPr fitToPage="1"/>
  </sheetPr>
  <dimension ref="A1:P57"/>
  <sheetViews>
    <sheetView workbookViewId="0"/>
  </sheetViews>
  <sheetFormatPr defaultRowHeight="15"/>
  <cols>
    <col min="1" max="1" width="2.85546875" customWidth="1"/>
    <col min="2" max="2" width="32.5703125" customWidth="1"/>
    <col min="3" max="3" width="1.28515625" customWidth="1"/>
    <col min="4" max="4" width="20.7109375" customWidth="1"/>
    <col min="5" max="5" width="1.140625" customWidth="1"/>
    <col min="6" max="6" width="20.7109375" customWidth="1"/>
    <col min="7" max="7" width="1.28515625" customWidth="1"/>
    <col min="8" max="8" width="20.7109375" customWidth="1"/>
    <col min="9" max="9" width="1.5703125" customWidth="1"/>
    <col min="10" max="10" width="20.7109375" customWidth="1"/>
    <col min="11" max="11" width="1.42578125" customWidth="1"/>
    <col min="12" max="12" width="20.7109375" customWidth="1"/>
    <col min="13" max="13" width="18.5703125" customWidth="1"/>
    <col min="14" max="14" width="6.28515625" customWidth="1"/>
    <col min="15" max="1030" width="11.7109375" customWidth="1"/>
  </cols>
  <sheetData>
    <row r="1" spans="1:14" ht="21.6" customHeight="1" thickTop="1">
      <c r="B1" s="499" t="s">
        <v>3</v>
      </c>
      <c r="C1" s="499"/>
      <c r="D1" s="499"/>
      <c r="E1" s="499"/>
      <c r="F1" s="499"/>
      <c r="G1" s="499"/>
      <c r="H1" s="499"/>
      <c r="I1" s="499"/>
      <c r="J1" s="499"/>
      <c r="K1" s="499"/>
      <c r="L1" s="499"/>
      <c r="M1" s="499"/>
    </row>
    <row r="2" spans="1:14" ht="21.6" customHeight="1">
      <c r="B2" s="5" t="s">
        <v>4</v>
      </c>
      <c r="C2" s="110"/>
      <c r="D2" s="1"/>
      <c r="E2" s="1"/>
      <c r="F2" s="6" t="s">
        <v>5</v>
      </c>
      <c r="G2" s="6"/>
      <c r="H2" s="500">
        <v>44958</v>
      </c>
      <c r="I2" s="500"/>
      <c r="J2" s="500"/>
      <c r="K2" s="107"/>
      <c r="L2" s="99" t="s">
        <v>7</v>
      </c>
      <c r="M2" s="8" t="s">
        <v>6</v>
      </c>
    </row>
    <row r="3" spans="1:14" ht="14.45" customHeight="1">
      <c r="B3" s="5"/>
      <c r="C3" s="110"/>
      <c r="D3" s="1"/>
      <c r="E3" s="1"/>
      <c r="F3" s="102"/>
      <c r="G3" s="102"/>
      <c r="H3" s="103"/>
      <c r="I3" s="103"/>
      <c r="J3" s="104"/>
      <c r="K3" s="104"/>
      <c r="L3" s="7"/>
      <c r="M3" s="105"/>
    </row>
    <row r="4" spans="1:14" ht="21.6" customHeight="1">
      <c r="B4" s="5"/>
      <c r="C4" s="110"/>
      <c r="D4" s="9"/>
      <c r="E4" s="9"/>
      <c r="F4" s="102"/>
      <c r="G4" s="102"/>
      <c r="H4" s="35"/>
      <c r="I4" s="35"/>
      <c r="J4" s="35"/>
      <c r="K4" s="35"/>
      <c r="L4" s="35"/>
      <c r="M4" s="108"/>
    </row>
    <row r="5" spans="1:14" ht="37.15" customHeight="1">
      <c r="B5" s="10" t="s">
        <v>8</v>
      </c>
      <c r="C5" s="111"/>
      <c r="D5" s="11"/>
      <c r="E5" s="12"/>
      <c r="F5" s="12"/>
      <c r="G5" s="12"/>
      <c r="H5" s="12"/>
      <c r="I5" s="12"/>
      <c r="J5" s="12"/>
      <c r="K5" s="12"/>
      <c r="L5" s="12"/>
      <c r="M5" s="13"/>
    </row>
    <row r="6" spans="1:14" ht="21.6" customHeight="1">
      <c r="A6" s="14"/>
      <c r="B6" s="15" t="s">
        <v>9</v>
      </c>
      <c r="C6" s="112"/>
      <c r="D6" s="16">
        <v>0.43784722222222222</v>
      </c>
      <c r="E6" s="16"/>
      <c r="F6" s="16" t="s">
        <v>15</v>
      </c>
      <c r="G6" s="16"/>
      <c r="H6" s="16" t="s">
        <v>15</v>
      </c>
      <c r="I6" s="16"/>
      <c r="J6" s="16" t="s">
        <v>15</v>
      </c>
      <c r="K6" s="16"/>
      <c r="L6" s="16" t="s">
        <v>15</v>
      </c>
      <c r="M6" s="17"/>
      <c r="N6" s="14"/>
    </row>
    <row r="7" spans="1:14" ht="21.6" customHeight="1">
      <c r="B7" s="18" t="s">
        <v>10</v>
      </c>
      <c r="C7" s="113"/>
      <c r="D7" s="19" t="s">
        <v>711</v>
      </c>
      <c r="E7" s="19"/>
      <c r="F7" s="19"/>
      <c r="G7" s="19"/>
      <c r="H7" s="19"/>
      <c r="I7" s="19"/>
      <c r="J7" s="19"/>
      <c r="K7" s="19"/>
      <c r="L7" s="19"/>
      <c r="M7" s="97"/>
    </row>
    <row r="8" spans="1:14" ht="21.6" customHeight="1">
      <c r="B8" s="18" t="s">
        <v>11</v>
      </c>
      <c r="C8" s="114"/>
      <c r="D8" s="22">
        <v>1686</v>
      </c>
      <c r="E8" s="22">
        <v>671</v>
      </c>
      <c r="F8" s="22"/>
      <c r="G8" s="22"/>
      <c r="H8" s="22"/>
      <c r="I8" s="22"/>
      <c r="J8" s="22"/>
      <c r="K8" s="22"/>
      <c r="L8" s="22"/>
      <c r="M8" s="20"/>
    </row>
    <row r="9" spans="1:14" ht="21.6" customHeight="1">
      <c r="B9" s="23"/>
      <c r="C9" s="114"/>
      <c r="M9" s="20"/>
    </row>
    <row r="10" spans="1:14" ht="30" customHeight="1">
      <c r="B10" s="25" t="s">
        <v>12</v>
      </c>
      <c r="C10" s="132" t="s">
        <v>712</v>
      </c>
      <c r="D10" s="128">
        <v>0.44843749999999999</v>
      </c>
      <c r="E10" s="132"/>
      <c r="F10" s="128" t="s">
        <v>15</v>
      </c>
      <c r="G10" s="132"/>
      <c r="H10" s="128" t="s">
        <v>15</v>
      </c>
      <c r="I10" s="132"/>
      <c r="J10" s="128" t="s">
        <v>15</v>
      </c>
      <c r="K10" s="132"/>
      <c r="L10" s="128" t="s">
        <v>15</v>
      </c>
      <c r="M10" s="129"/>
    </row>
    <row r="11" spans="1:14" ht="21.6" customHeight="1">
      <c r="B11" s="27" t="s">
        <v>13</v>
      </c>
      <c r="C11" s="133"/>
      <c r="D11" s="99" t="s">
        <v>7</v>
      </c>
      <c r="E11" s="133"/>
      <c r="F11" s="99" t="s">
        <v>15</v>
      </c>
      <c r="G11" s="133"/>
      <c r="H11" s="99" t="s">
        <v>15</v>
      </c>
      <c r="I11" s="133"/>
      <c r="J11" s="99" t="s">
        <v>15</v>
      </c>
      <c r="K11" s="133"/>
      <c r="L11" s="99" t="s">
        <v>15</v>
      </c>
      <c r="M11" s="129"/>
    </row>
    <row r="12" spans="1:14" ht="30" customHeight="1">
      <c r="B12" s="25" t="s">
        <v>14</v>
      </c>
      <c r="C12" s="132"/>
      <c r="D12" s="128" t="s">
        <v>15</v>
      </c>
      <c r="E12" s="132"/>
      <c r="F12" s="128" t="s">
        <v>15</v>
      </c>
      <c r="G12" s="132"/>
      <c r="H12" s="128" t="s">
        <v>15</v>
      </c>
      <c r="I12" s="132"/>
      <c r="J12" s="128" t="s">
        <v>15</v>
      </c>
      <c r="K12" s="132"/>
      <c r="L12" s="128" t="s">
        <v>15</v>
      </c>
      <c r="M12" s="129"/>
    </row>
    <row r="13" spans="1:14" ht="30" customHeight="1">
      <c r="B13" s="25" t="s">
        <v>16</v>
      </c>
      <c r="C13" s="132"/>
      <c r="D13" s="128" t="s">
        <v>15</v>
      </c>
      <c r="E13" s="132"/>
      <c r="F13" s="128" t="s">
        <v>15</v>
      </c>
      <c r="G13" s="132"/>
      <c r="H13" s="128" t="s">
        <v>15</v>
      </c>
      <c r="I13" s="132"/>
      <c r="J13" s="128" t="s">
        <v>15</v>
      </c>
      <c r="K13" s="132"/>
      <c r="L13" s="128" t="s">
        <v>15</v>
      </c>
      <c r="M13" s="129" t="s">
        <v>15</v>
      </c>
    </row>
    <row r="14" spans="1:14" ht="30" customHeight="1">
      <c r="B14" s="25" t="s">
        <v>17</v>
      </c>
      <c r="C14" s="132"/>
      <c r="D14" s="128" t="s">
        <v>15</v>
      </c>
      <c r="E14" s="132"/>
      <c r="F14" s="128" t="s">
        <v>15</v>
      </c>
      <c r="G14" s="132"/>
      <c r="H14" s="128" t="s">
        <v>15</v>
      </c>
      <c r="I14" s="132"/>
      <c r="J14" s="128" t="s">
        <v>15</v>
      </c>
      <c r="K14" s="132"/>
      <c r="L14" s="128" t="s">
        <v>15</v>
      </c>
      <c r="M14" s="129"/>
    </row>
    <row r="15" spans="1:14" ht="30" customHeight="1">
      <c r="B15" s="25" t="s">
        <v>18</v>
      </c>
      <c r="C15" s="132"/>
      <c r="D15" s="128" t="s">
        <v>15</v>
      </c>
      <c r="E15" s="132"/>
      <c r="F15" s="128" t="s">
        <v>15</v>
      </c>
      <c r="G15" s="132"/>
      <c r="H15" s="128" t="s">
        <v>15</v>
      </c>
      <c r="I15" s="132"/>
      <c r="J15" s="128" t="s">
        <v>15</v>
      </c>
      <c r="K15" s="132"/>
      <c r="L15" s="128" t="s">
        <v>15</v>
      </c>
      <c r="M15" s="129"/>
    </row>
    <row r="16" spans="1:14" ht="21.6" customHeight="1">
      <c r="B16" s="27" t="s">
        <v>13</v>
      </c>
      <c r="C16" s="133"/>
      <c r="D16" s="135" t="s">
        <v>15</v>
      </c>
      <c r="E16" s="133"/>
      <c r="F16" s="135" t="s">
        <v>15</v>
      </c>
      <c r="G16" s="133"/>
      <c r="H16" s="135" t="s">
        <v>15</v>
      </c>
      <c r="I16" s="133"/>
      <c r="J16" s="135" t="s">
        <v>15</v>
      </c>
      <c r="K16" s="133"/>
      <c r="L16" s="134" t="s">
        <v>15</v>
      </c>
      <c r="M16" s="129"/>
    </row>
    <row r="17" spans="2:16" ht="30" customHeight="1">
      <c r="B17" s="25" t="s">
        <v>19</v>
      </c>
      <c r="C17" s="132" t="s">
        <v>713</v>
      </c>
      <c r="D17" s="128">
        <v>0.49010416666666662</v>
      </c>
      <c r="E17" s="132"/>
      <c r="F17" s="128" t="s">
        <v>15</v>
      </c>
      <c r="G17" s="132"/>
      <c r="H17" s="128" t="s">
        <v>15</v>
      </c>
      <c r="I17" s="132"/>
      <c r="J17" s="128" t="s">
        <v>15</v>
      </c>
      <c r="K17" s="132"/>
      <c r="L17" s="128" t="s">
        <v>15</v>
      </c>
      <c r="M17" s="129"/>
      <c r="N17" t="s">
        <v>20</v>
      </c>
    </row>
    <row r="18" spans="2:16" ht="21.6" customHeight="1">
      <c r="B18" s="29" t="s">
        <v>21</v>
      </c>
      <c r="C18" s="115"/>
      <c r="D18" s="30" t="s">
        <v>22</v>
      </c>
      <c r="E18" s="30"/>
      <c r="F18" s="32" t="s">
        <v>717</v>
      </c>
      <c r="G18" s="32"/>
      <c r="H18" s="31"/>
      <c r="I18" s="31"/>
      <c r="J18" s="32"/>
      <c r="K18" s="32"/>
      <c r="L18" s="31"/>
      <c r="M18" s="28"/>
    </row>
    <row r="19" spans="2:16" ht="21.6" customHeight="1">
      <c r="B19" s="33"/>
      <c r="C19" s="34"/>
      <c r="D19" s="34"/>
      <c r="E19" s="34"/>
      <c r="F19" s="31"/>
      <c r="G19" s="31"/>
      <c r="H19" s="35" t="s">
        <v>23</v>
      </c>
      <c r="I19" s="35"/>
      <c r="J19" s="34"/>
      <c r="K19" s="34"/>
      <c r="L19" s="34"/>
      <c r="M19" s="28"/>
    </row>
    <row r="20" spans="2:16" ht="30" customHeight="1">
      <c r="B20" s="36">
        <v>100</v>
      </c>
      <c r="C20" s="116"/>
      <c r="D20" s="22" t="s">
        <v>15</v>
      </c>
      <c r="E20" s="22"/>
      <c r="F20" s="22"/>
      <c r="G20" s="22"/>
      <c r="H20" s="22"/>
      <c r="I20" s="22"/>
      <c r="J20" s="22"/>
      <c r="K20" s="22"/>
      <c r="L20" s="22"/>
      <c r="M20" s="28"/>
    </row>
    <row r="21" spans="2:16" ht="30" customHeight="1">
      <c r="B21" s="36">
        <v>101</v>
      </c>
      <c r="C21" s="116"/>
      <c r="D21" s="22" t="s">
        <v>15</v>
      </c>
      <c r="E21" s="22"/>
      <c r="F21" s="22"/>
      <c r="G21" s="22"/>
      <c r="H21" s="22"/>
      <c r="I21" s="22"/>
      <c r="J21" s="22"/>
      <c r="K21" s="22"/>
      <c r="L21" s="22"/>
      <c r="M21" s="28"/>
    </row>
    <row r="22" spans="2:16" ht="30" customHeight="1">
      <c r="B22" s="36">
        <v>200</v>
      </c>
      <c r="C22" s="116"/>
      <c r="D22" s="22" t="s">
        <v>15</v>
      </c>
      <c r="E22" s="22"/>
      <c r="F22" s="22"/>
      <c r="G22" s="22"/>
      <c r="H22" s="22"/>
      <c r="I22" s="22"/>
      <c r="J22" s="22"/>
      <c r="K22" s="22"/>
      <c r="L22" s="22"/>
      <c r="M22" s="28"/>
    </row>
    <row r="23" spans="2:16" ht="30" customHeight="1">
      <c r="B23" s="36">
        <v>201</v>
      </c>
      <c r="C23" s="116"/>
      <c r="D23" s="22" t="s">
        <v>15</v>
      </c>
      <c r="E23" s="22"/>
      <c r="F23" s="22"/>
      <c r="G23" s="22"/>
      <c r="H23" s="22"/>
      <c r="I23" s="22"/>
      <c r="J23" s="22"/>
      <c r="K23" s="22"/>
      <c r="L23" s="22"/>
      <c r="M23" s="28"/>
    </row>
    <row r="24" spans="2:16" ht="30" customHeight="1">
      <c r="B24" s="36">
        <v>308</v>
      </c>
      <c r="C24" s="116"/>
      <c r="D24" s="22" t="s">
        <v>763</v>
      </c>
      <c r="E24" s="22"/>
      <c r="F24" s="22"/>
      <c r="G24" s="22"/>
      <c r="H24" s="22"/>
      <c r="I24" s="22"/>
      <c r="J24" s="22"/>
      <c r="K24" s="22"/>
      <c r="L24" s="22"/>
      <c r="M24" s="28"/>
    </row>
    <row r="25" spans="2:16" ht="30" customHeight="1">
      <c r="B25" s="38" t="s">
        <v>24</v>
      </c>
      <c r="C25" s="117"/>
      <c r="D25" s="22">
        <v>1</v>
      </c>
      <c r="E25" s="40"/>
      <c r="F25" s="22" t="s">
        <v>15</v>
      </c>
      <c r="G25" s="40"/>
      <c r="H25" s="22" t="s">
        <v>15</v>
      </c>
      <c r="I25" s="22"/>
      <c r="J25" s="22" t="s">
        <v>15</v>
      </c>
      <c r="K25" s="22"/>
      <c r="L25" s="22" t="s">
        <v>15</v>
      </c>
      <c r="M25" s="28"/>
    </row>
    <row r="26" spans="2:16" ht="30" customHeight="1" thickBot="1">
      <c r="B26" s="39" t="s">
        <v>25</v>
      </c>
      <c r="C26" s="118"/>
      <c r="D26" s="22" t="s">
        <v>763</v>
      </c>
      <c r="E26" s="40"/>
      <c r="F26" s="22" t="s">
        <v>15</v>
      </c>
      <c r="G26" s="40"/>
      <c r="H26" s="22" t="s">
        <v>15</v>
      </c>
      <c r="I26" s="40"/>
      <c r="J26" s="22" t="s">
        <v>15</v>
      </c>
      <c r="K26" s="40"/>
      <c r="L26" s="22" t="s">
        <v>15</v>
      </c>
      <c r="M26" s="28"/>
    </row>
    <row r="27" spans="2:16" ht="21.6" customHeight="1" thickTop="1" thickBot="1">
      <c r="B27" s="42" t="s">
        <v>26</v>
      </c>
      <c r="C27" s="119"/>
      <c r="D27" s="43">
        <v>1</v>
      </c>
      <c r="E27" s="43"/>
      <c r="F27" s="43">
        <v>0</v>
      </c>
      <c r="G27" s="43"/>
      <c r="H27" s="43">
        <v>0</v>
      </c>
      <c r="I27" s="43"/>
      <c r="J27" s="43">
        <v>0</v>
      </c>
      <c r="K27" s="44"/>
      <c r="L27" s="100">
        <v>0</v>
      </c>
      <c r="M27" s="28"/>
    </row>
    <row r="28" spans="2:16" ht="21.6" customHeight="1" thickTop="1" thickBot="1">
      <c r="B28" s="42" t="s">
        <v>27</v>
      </c>
      <c r="C28" s="119"/>
      <c r="D28" s="43">
        <v>1</v>
      </c>
      <c r="E28" s="43"/>
      <c r="F28" s="43">
        <v>1</v>
      </c>
      <c r="G28" s="43"/>
      <c r="H28" s="43">
        <v>1</v>
      </c>
      <c r="I28" s="43"/>
      <c r="J28" s="43">
        <v>1</v>
      </c>
      <c r="K28" s="44"/>
      <c r="L28" s="100">
        <v>1</v>
      </c>
      <c r="M28" s="130"/>
    </row>
    <row r="29" spans="2:16" ht="21.6" customHeight="1" thickTop="1" thickBot="1">
      <c r="B29" s="45" t="s">
        <v>28</v>
      </c>
      <c r="C29" s="120"/>
      <c r="D29" s="46"/>
      <c r="E29" s="46"/>
      <c r="F29" s="46"/>
      <c r="G29" s="46"/>
      <c r="H29" s="46"/>
      <c r="I29" s="46"/>
      <c r="J29" s="46"/>
      <c r="K29" s="47"/>
      <c r="L29" s="101"/>
      <c r="M29" s="131" t="s">
        <v>679</v>
      </c>
    </row>
    <row r="30" spans="2:16" ht="21.6" customHeight="1" thickTop="1" thickBot="1">
      <c r="B30" s="45" t="s">
        <v>29</v>
      </c>
      <c r="C30" s="214">
        <v>45122</v>
      </c>
      <c r="D30" s="43">
        <v>0</v>
      </c>
      <c r="E30">
        <v>4</v>
      </c>
      <c r="F30" s="34"/>
      <c r="G30" s="34"/>
      <c r="H30" s="34"/>
      <c r="I30" s="34"/>
      <c r="J30" s="34"/>
      <c r="K30" s="34"/>
      <c r="L30" s="34"/>
      <c r="M30" s="53"/>
    </row>
    <row r="31" spans="2:16" ht="21.6" customHeight="1" thickTop="1">
      <c r="B31" s="48"/>
      <c r="L31" s="2" t="s">
        <v>30</v>
      </c>
      <c r="M31" s="28"/>
      <c r="P31" s="28"/>
    </row>
    <row r="32" spans="2:16" ht="21.6" customHeight="1">
      <c r="B32" s="48"/>
      <c r="L32" s="49" t="s">
        <v>31</v>
      </c>
      <c r="M32" s="28"/>
    </row>
    <row r="33" spans="2:13">
      <c r="B33" s="50" t="s">
        <v>32</v>
      </c>
      <c r="C33" s="213">
        <v>45135</v>
      </c>
      <c r="E33">
        <v>1</v>
      </c>
      <c r="F33" s="215">
        <v>0.4375</v>
      </c>
      <c r="M33" s="53"/>
    </row>
    <row r="34" spans="2:13" ht="19.5">
      <c r="B34" s="51" t="s">
        <v>34</v>
      </c>
      <c r="C34" s="122"/>
      <c r="D34" s="52" t="s">
        <v>55</v>
      </c>
      <c r="E34" s="52"/>
      <c r="F34" s="52"/>
      <c r="G34" s="52"/>
      <c r="H34" s="52"/>
      <c r="I34" s="52"/>
      <c r="J34" s="52"/>
      <c r="K34" s="52"/>
      <c r="L34" s="52"/>
      <c r="M34" s="28"/>
    </row>
    <row r="35" spans="2:13" ht="19.5">
      <c r="B35" s="51" t="s">
        <v>35</v>
      </c>
      <c r="C35" s="122"/>
      <c r="D35" s="52" t="s">
        <v>57</v>
      </c>
      <c r="E35" s="52"/>
      <c r="F35" s="52"/>
      <c r="G35" s="52"/>
      <c r="H35" s="52"/>
      <c r="I35" s="52"/>
      <c r="J35" s="52"/>
      <c r="K35" s="52"/>
      <c r="L35" s="52"/>
      <c r="M35" s="53"/>
    </row>
    <row r="36" spans="2:13" ht="19.5">
      <c r="B36" s="51" t="s">
        <v>36</v>
      </c>
      <c r="C36" s="122"/>
      <c r="D36" s="52"/>
      <c r="E36" s="52"/>
      <c r="F36" s="52"/>
      <c r="G36" s="52"/>
      <c r="H36" s="52"/>
      <c r="I36" s="52"/>
      <c r="J36" s="52"/>
      <c r="K36" s="52"/>
      <c r="L36" s="52"/>
      <c r="M36" s="53"/>
    </row>
    <row r="37" spans="2:13" ht="19.5">
      <c r="B37" s="51"/>
      <c r="C37" s="122"/>
      <c r="D37" s="52"/>
      <c r="E37" s="34"/>
      <c r="F37" s="4"/>
      <c r="H37" s="52"/>
      <c r="I37" s="52"/>
      <c r="J37" s="52"/>
      <c r="K37" s="52"/>
      <c r="L37" s="52"/>
      <c r="M37" s="53"/>
    </row>
    <row r="38" spans="2:13" ht="19.5">
      <c r="B38" s="51" t="s">
        <v>37</v>
      </c>
      <c r="C38" s="122"/>
      <c r="D38" s="212" t="s">
        <v>716</v>
      </c>
      <c r="E38" s="211"/>
      <c r="F38" s="52"/>
      <c r="G38" s="52"/>
      <c r="H38" s="52"/>
      <c r="I38" s="52"/>
      <c r="J38" s="52"/>
      <c r="K38" s="52"/>
      <c r="L38" s="52"/>
      <c r="M38" s="53"/>
    </row>
    <row r="39" spans="2:13" ht="19.5">
      <c r="B39" s="51" t="s">
        <v>38</v>
      </c>
      <c r="C39" s="122"/>
      <c r="D39" s="52" t="s">
        <v>61</v>
      </c>
      <c r="E39" s="211"/>
      <c r="F39" s="52"/>
      <c r="G39" s="52"/>
      <c r="H39" s="52"/>
      <c r="I39" s="52"/>
      <c r="J39" s="52"/>
      <c r="K39" s="52"/>
      <c r="L39" s="52"/>
      <c r="M39" s="53"/>
    </row>
    <row r="40" spans="2:13" ht="19.5">
      <c r="B40" s="51" t="s">
        <v>39</v>
      </c>
      <c r="C40" s="122"/>
      <c r="D40" s="52"/>
      <c r="E40" s="52"/>
      <c r="F40" s="52"/>
      <c r="G40" s="52"/>
      <c r="H40" s="52"/>
      <c r="I40" s="52"/>
      <c r="J40" s="52"/>
      <c r="K40" s="52"/>
      <c r="L40" s="52"/>
      <c r="M40" s="53"/>
    </row>
    <row r="41" spans="2:13">
      <c r="B41" s="54" t="s">
        <v>40</v>
      </c>
      <c r="C41" s="123"/>
      <c r="D41" s="34"/>
      <c r="E41" s="34"/>
      <c r="H41" s="34"/>
      <c r="I41" s="34"/>
      <c r="J41" s="34"/>
      <c r="K41" s="34"/>
      <c r="L41" s="34"/>
      <c r="M41" s="53"/>
    </row>
    <row r="42" spans="2:13">
      <c r="B42" s="48"/>
      <c r="D42" s="34"/>
      <c r="E42" s="34"/>
      <c r="F42" s="34"/>
      <c r="G42" s="34"/>
      <c r="H42" s="34"/>
      <c r="I42" s="34"/>
      <c r="J42" s="34"/>
      <c r="K42" s="34"/>
      <c r="L42" s="34"/>
      <c r="M42" s="53"/>
    </row>
    <row r="43" spans="2:13" ht="11.45" customHeight="1">
      <c r="B43" s="50" t="s">
        <v>41</v>
      </c>
      <c r="C43" s="121"/>
      <c r="D43" s="55"/>
      <c r="E43" s="55"/>
      <c r="F43" s="34"/>
      <c r="G43" s="34"/>
      <c r="H43" s="34"/>
      <c r="I43" s="34"/>
      <c r="J43" s="55" t="s">
        <v>42</v>
      </c>
      <c r="K43" s="55"/>
      <c r="L43" s="34"/>
      <c r="M43" s="53"/>
    </row>
    <row r="44" spans="2:13" ht="15.75">
      <c r="B44" s="56" t="s">
        <v>43</v>
      </c>
      <c r="C44" s="124"/>
      <c r="D44" s="55"/>
      <c r="E44" s="55"/>
      <c r="F44" s="34"/>
      <c r="G44" s="34"/>
      <c r="H44" s="34" t="s">
        <v>44</v>
      </c>
      <c r="I44" s="34"/>
      <c r="J44" s="34" t="e">
        <v>#REF!</v>
      </c>
      <c r="K44" s="34"/>
      <c r="L44" s="57" t="s">
        <v>45</v>
      </c>
      <c r="M44" s="53"/>
    </row>
    <row r="45" spans="2:13" ht="15.75">
      <c r="B45" s="56" t="s">
        <v>46</v>
      </c>
      <c r="C45" s="124"/>
      <c r="D45" s="55" t="s">
        <v>47</v>
      </c>
      <c r="E45" s="55"/>
      <c r="F45" s="34"/>
      <c r="G45" s="34"/>
      <c r="H45" s="34" t="s">
        <v>44</v>
      </c>
      <c r="I45" s="34"/>
      <c r="J45" s="34">
        <v>0</v>
      </c>
      <c r="K45" s="34"/>
      <c r="L45" s="57" t="s">
        <v>48</v>
      </c>
      <c r="M45" s="53"/>
    </row>
    <row r="46" spans="2:13">
      <c r="B46" s="48" t="s">
        <v>49</v>
      </c>
      <c r="D46" s="34"/>
      <c r="E46" s="34"/>
      <c r="F46" s="58"/>
      <c r="G46" s="58"/>
      <c r="H46" s="34"/>
      <c r="I46" s="34"/>
      <c r="J46" s="34"/>
      <c r="K46" s="34"/>
      <c r="L46" s="34"/>
      <c r="M46" s="53"/>
    </row>
    <row r="47" spans="2:13">
      <c r="B47" s="48"/>
      <c r="D47" s="55"/>
      <c r="E47" s="55"/>
      <c r="F47" s="34"/>
      <c r="G47" s="34"/>
      <c r="H47" s="34"/>
      <c r="I47" s="34"/>
      <c r="J47" s="34"/>
      <c r="K47" s="34"/>
      <c r="L47" s="34"/>
      <c r="M47" s="53"/>
    </row>
    <row r="48" spans="2:13" ht="19.5" thickBot="1">
      <c r="B48" s="59" t="s">
        <v>50</v>
      </c>
      <c r="C48" s="125"/>
      <c r="D48" s="60"/>
      <c r="E48" s="60"/>
      <c r="F48" s="34"/>
      <c r="G48" s="34"/>
      <c r="H48" s="60"/>
      <c r="I48" s="60"/>
      <c r="J48" s="60"/>
      <c r="K48" s="60"/>
      <c r="L48" s="60"/>
      <c r="M48" s="53"/>
    </row>
    <row r="49" spans="2:13" ht="16.5" thickBot="1">
      <c r="B49" s="61" t="s">
        <v>51</v>
      </c>
      <c r="C49" s="124"/>
      <c r="D49" s="62" t="s">
        <v>127</v>
      </c>
      <c r="E49" s="62"/>
      <c r="F49" s="62"/>
      <c r="G49" s="62"/>
      <c r="H49" s="62"/>
      <c r="I49" s="62"/>
      <c r="J49" s="62"/>
      <c r="K49" s="63"/>
      <c r="L49" s="62"/>
      <c r="M49" s="53"/>
    </row>
    <row r="50" spans="2:13" ht="16.5" thickBot="1">
      <c r="B50" s="61" t="s">
        <v>52</v>
      </c>
      <c r="C50" s="124"/>
      <c r="D50" s="64">
        <v>44</v>
      </c>
      <c r="E50" s="64"/>
      <c r="F50" s="64"/>
      <c r="G50" s="64"/>
      <c r="H50" s="64"/>
      <c r="I50" s="64"/>
      <c r="J50" s="64"/>
      <c r="K50" s="64"/>
      <c r="L50" s="62"/>
      <c r="M50" s="53"/>
    </row>
    <row r="51" spans="2:13">
      <c r="B51" s="65" t="s">
        <v>53</v>
      </c>
      <c r="C51" s="126"/>
      <c r="D51" s="34"/>
      <c r="E51" s="34"/>
      <c r="J51" s="34"/>
      <c r="K51" s="34"/>
      <c r="L51" s="34"/>
      <c r="M51" s="53"/>
    </row>
    <row r="52" spans="2:13" ht="15.75">
      <c r="B52" s="66" t="s">
        <v>54</v>
      </c>
      <c r="C52" s="127"/>
      <c r="D52" s="34"/>
      <c r="E52" s="34"/>
      <c r="F52" s="34"/>
      <c r="G52" s="34"/>
      <c r="H52" s="34"/>
      <c r="I52" s="34"/>
      <c r="J52" s="34"/>
      <c r="K52" s="34"/>
      <c r="L52" s="34"/>
      <c r="M52" s="53"/>
    </row>
    <row r="53" spans="2:13" ht="15.75">
      <c r="B53" s="66"/>
      <c r="C53" s="127"/>
      <c r="D53" s="34"/>
      <c r="E53" s="34"/>
      <c r="F53" s="34"/>
      <c r="G53" s="34"/>
      <c r="H53" s="34"/>
      <c r="I53" s="34"/>
      <c r="J53" s="34"/>
      <c r="K53" s="34"/>
      <c r="L53" s="34"/>
      <c r="M53" s="53"/>
    </row>
    <row r="54" spans="2:13" ht="15.75">
      <c r="B54" s="66"/>
      <c r="C54" s="127"/>
      <c r="D54" s="34"/>
      <c r="E54" s="34"/>
      <c r="F54" s="34"/>
      <c r="G54" s="34"/>
      <c r="H54" s="34"/>
      <c r="I54" s="34"/>
      <c r="J54" s="34"/>
      <c r="K54" s="34"/>
      <c r="L54" s="34"/>
      <c r="M54" s="53"/>
    </row>
    <row r="55" spans="2:13">
      <c r="B55" s="48"/>
      <c r="D55" s="34"/>
      <c r="E55" s="34"/>
      <c r="F55" s="34"/>
      <c r="G55" s="34"/>
      <c r="H55" s="34"/>
      <c r="I55" s="34"/>
      <c r="J55" s="34"/>
      <c r="K55" s="34"/>
      <c r="L55" s="34"/>
      <c r="M55" s="53"/>
    </row>
    <row r="56" spans="2:13" ht="15.75" thickBot="1">
      <c r="B56" s="67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98"/>
    </row>
    <row r="57" spans="2:13" ht="15.75" thickTop="1"/>
  </sheetData>
  <mergeCells count="2">
    <mergeCell ref="B1:M1"/>
    <mergeCell ref="H2:J2"/>
  </mergeCells>
  <dataValidations xWindow="834" yWindow="556" count="11">
    <dataValidation type="list" errorStyle="information" operator="equal" allowBlank="1" showErrorMessage="1" sqref="D34 F34 H34 J34 L34" xr:uid="{00000000-0002-0000-3000-000000000000}">
      <formula1>"Ted Dunn,Richard Gray,Billy Rueckert, Victor Varney"</formula1>
    </dataValidation>
    <dataValidation type="list" errorStyle="information" operator="equal" allowBlank="1" showErrorMessage="1" sqref="L38 F38 H38 J38" xr:uid="{00000000-0002-0000-3000-000001000000}">
      <formula1>"Chris R Boli,Jay Horn, Nathan DeWitt"</formula1>
    </dataValidation>
    <dataValidation type="list" errorStyle="information" operator="equal" allowBlank="1" showErrorMessage="1" sqref="D39 F39 H39 J39 L39" xr:uid="{00000000-0002-0000-3000-000002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40 F40 H40 J40 L40" xr:uid="{00000000-0002-0000-3000-000003000000}">
      <formula1>"Dennis Winchell, Art Kotz, Harold BoettcherArt Kotz, Rob Grau,Joe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36:L36" xr:uid="{00000000-0002-0000-3000-000004000000}">
      <formula1>"Donald Marshall,Charles Stirewalt,Chris Tilley,John Tredway,Victor Varney"</formula1>
    </dataValidation>
    <dataValidation type="list" errorStyle="information" operator="equal" allowBlank="1" showErrorMessage="1" sqref="D35:L35" xr:uid="{00000000-0002-0000-3000-000005000000}">
      <formula1>"Harold Boettcher,Gene Ezzell,Rob Grau,Roger Koss,Gray Lackey,Michael S MacLean,Joe Mills,John F Morck,Ray Albers"</formula1>
    </dataValidation>
    <dataValidation type="list" errorStyle="information" operator="equal" allowBlank="1" showErrorMessage="1" sqref="E34 G34 I34 K34" xr:uid="{00000000-0002-0000-3000-000006000000}">
      <formula1>"Ted Dunn,Richard Gray,Billy Rueckert"</formula1>
    </dataValidation>
    <dataValidation type="list" errorStyle="information" operator="equal" allowBlank="1" showErrorMessage="1" sqref="E39:E40 G39:G40 I39:I40 K39:K40" xr:uid="{00000000-0002-0000-3000-000007000000}">
      <formula1>"Dennis Winchell,Harold Boettcher,Rob Grau,Joe Mills,John Morck,Brandt Wilkus,Chris Tilley,Charles Stirewalt,Victor Varney,Nick Conner,Richard Gray,John Tredway,Donald Marshall"</formula1>
    </dataValidation>
    <dataValidation type="list" errorStyle="warning" operator="equal" allowBlank="1" showErrorMessage="1" sqref="D8:L8" xr:uid="{00000000-0002-0000-3000-000008000000}">
      <formula1>"17,,399,671,1686,1640"</formula1>
    </dataValidation>
    <dataValidation errorStyle="information" allowBlank="1" showInputMessage="1" showErrorMessage="1" sqref="D41:E41" xr:uid="{00000000-0002-0000-3000-000009000000}"/>
    <dataValidation type="list" errorStyle="information" operator="equal" allowBlank="1" showErrorMessage="1" sqref="E38 G38 I38 K38" xr:uid="{00000000-0002-0000-3000-00000A000000}">
      <formula1>"Chris R Boli,Jay Horn"</formula1>
    </dataValidation>
  </dataValidations>
  <pageMargins left="0.7" right="0.7" top="0.75" bottom="0.75" header="0.3" footer="0.3"/>
  <pageSetup scale="55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xWindow="834" yWindow="556" count="3">
        <x14:dataValidation type="list" allowBlank="1" showInputMessage="1" showErrorMessage="1" promptTitle="Check Names" prompt="_x000a__x000a_" xr:uid="{84DEF403-3C34-4D30-98AC-BA586F58451E}">
          <x14:formula1>
            <xm:f>DATA_Lists!$X$4:$X$219</xm:f>
          </x14:formula1>
          <xm:sqref>M31 P31</xm:sqref>
        </x14:dataValidation>
        <x14:dataValidation type="list" allowBlank="1" showInputMessage="1" showErrorMessage="1" prompt="Members" xr:uid="{8C8B463D-3961-4B31-890F-324AB280C360}">
          <x14:formula1>
            <xm:f>DATA_Lists!$U$2:$U$217</xm:f>
          </x14:formula1>
          <xm:sqref>L52</xm:sqref>
        </x14:dataValidation>
        <x14:dataValidation type="list" errorStyle="warning" allowBlank="1" showInputMessage="1" showErrorMessage="1" promptTitle="Check Names" prompt="_x000a__x000a_" xr:uid="{8CA1AE01-480A-47C1-BC1B-E5A8A020EB08}">
          <x14:formula1>
            <xm:f>DATA_Lists!$X$4:$X$219</xm:f>
          </x14:formula1>
          <xm:sqref>D38</xm:sqref>
        </x14:dataValidation>
      </x14:dataValidations>
    </ext>
  </extLst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6"/>
  <dimension ref="A1:I57"/>
  <sheetViews>
    <sheetView workbookViewId="0"/>
  </sheetViews>
  <sheetFormatPr defaultRowHeight="15"/>
  <cols>
    <col min="1" max="1" width="2.85546875" customWidth="1"/>
    <col min="2" max="2" width="32.5703125" customWidth="1"/>
    <col min="3" max="8" width="20.7109375" customWidth="1"/>
    <col min="9" max="9" width="8.42578125" customWidth="1"/>
    <col min="10" max="1025" width="11.7109375" customWidth="1"/>
  </cols>
  <sheetData>
    <row r="1" spans="1:9" ht="21.6" customHeight="1" thickTop="1">
      <c r="B1" s="499" t="s">
        <v>3</v>
      </c>
      <c r="C1" s="499"/>
      <c r="D1" s="499"/>
      <c r="E1" s="499"/>
      <c r="F1" s="499"/>
      <c r="G1" s="499"/>
      <c r="H1" s="499"/>
    </row>
    <row r="2" spans="1:9" ht="21.6" customHeight="1">
      <c r="B2" s="5" t="s">
        <v>4</v>
      </c>
      <c r="C2" s="1"/>
      <c r="D2" s="6" t="s">
        <v>5</v>
      </c>
      <c r="E2" s="504"/>
      <c r="F2" s="504"/>
      <c r="G2" s="99" t="s">
        <v>7</v>
      </c>
      <c r="H2" s="8" t="s">
        <v>6</v>
      </c>
    </row>
    <row r="3" spans="1:9" ht="9" customHeight="1">
      <c r="B3" s="5"/>
      <c r="C3" s="1"/>
      <c r="D3" s="102"/>
      <c r="E3" s="103"/>
      <c r="F3" s="104"/>
      <c r="G3" s="7"/>
      <c r="H3" s="105"/>
    </row>
    <row r="4" spans="1:9" ht="21.6" customHeight="1">
      <c r="B4" s="5"/>
      <c r="C4" s="9"/>
      <c r="D4" s="102"/>
      <c r="E4" s="35"/>
      <c r="F4" s="35"/>
      <c r="G4" s="35"/>
      <c r="H4" s="106"/>
    </row>
    <row r="5" spans="1:9" ht="21.6" customHeight="1">
      <c r="B5" s="10" t="s">
        <v>8</v>
      </c>
      <c r="C5" s="11"/>
      <c r="D5" s="12"/>
      <c r="E5" s="12"/>
      <c r="F5" s="12"/>
      <c r="G5" s="12"/>
      <c r="H5" s="13"/>
    </row>
    <row r="6" spans="1:9" ht="21.6" customHeight="1">
      <c r="A6" s="14"/>
      <c r="B6" s="15" t="s">
        <v>9</v>
      </c>
      <c r="C6" s="16" t="str">
        <f>IF(C7=0," ",TIMEVALUE(LEFT(C7,2)&amp;":"&amp;MID(C7,3,2)&amp;":"&amp;RIGHT(C7,2)))</f>
        <v xml:space="preserve"> </v>
      </c>
      <c r="D6" s="16" t="str">
        <f>IF(D7=0," ",TIMEVALUE(LEFT(D7,2)&amp;":"&amp;MID(D7,3,2)&amp;":"&amp;RIGHT(D7,2)))</f>
        <v xml:space="preserve"> </v>
      </c>
      <c r="E6" s="16" t="str">
        <f>IF(E7=0," ",TIMEVALUE(LEFT(E7,2)&amp;":"&amp;MID(E7,3,2)&amp;":"&amp;RIGHT(E7,2)))</f>
        <v xml:space="preserve"> </v>
      </c>
      <c r="F6" s="16" t="str">
        <f>IF(F7=0," ",TIMEVALUE(LEFT(F7,2)&amp;":"&amp;MID(F7,3,2)&amp;":"&amp;RIGHT(F7,2)))</f>
        <v xml:space="preserve"> </v>
      </c>
      <c r="G6" s="16" t="str">
        <f>IF(G7=0," ",TIMEVALUE(LEFT(G7,2)&amp;":"&amp;MID(G7,3,2)&amp;":"&amp;RIGHT(G7,2)))</f>
        <v xml:space="preserve"> </v>
      </c>
      <c r="H6" s="17"/>
      <c r="I6" s="14"/>
    </row>
    <row r="7" spans="1:9" ht="21.6" customHeight="1">
      <c r="B7" s="18" t="s">
        <v>10</v>
      </c>
      <c r="C7" s="19"/>
      <c r="D7" s="19"/>
      <c r="E7" s="19"/>
      <c r="F7" s="19"/>
      <c r="G7" s="19"/>
      <c r="H7" s="97"/>
    </row>
    <row r="8" spans="1:9" ht="21.6" customHeight="1">
      <c r="B8" s="21" t="s">
        <v>11</v>
      </c>
      <c r="C8" s="22"/>
      <c r="D8" s="22"/>
      <c r="E8" s="22"/>
      <c r="F8" s="22"/>
      <c r="G8" s="22"/>
      <c r="H8" s="20"/>
    </row>
    <row r="9" spans="1:9" ht="21.6" customHeight="1">
      <c r="B9" s="23"/>
      <c r="H9" s="20"/>
    </row>
    <row r="10" spans="1:9" ht="30" customHeight="1">
      <c r="B10" s="25" t="s">
        <v>12</v>
      </c>
      <c r="C10" s="19"/>
      <c r="D10" s="19"/>
      <c r="E10" s="19"/>
      <c r="F10" s="19"/>
      <c r="G10" s="19"/>
      <c r="H10" s="24"/>
    </row>
    <row r="11" spans="1:9" ht="21.6" customHeight="1">
      <c r="B11" s="27" t="s">
        <v>13</v>
      </c>
      <c r="C11" s="19"/>
      <c r="D11" s="19"/>
      <c r="E11" s="19"/>
      <c r="F11" s="19"/>
      <c r="G11" s="19"/>
      <c r="H11" s="26"/>
    </row>
    <row r="12" spans="1:9" ht="30" customHeight="1">
      <c r="B12" s="25" t="s">
        <v>14</v>
      </c>
      <c r="C12" s="19"/>
      <c r="D12" s="19"/>
      <c r="E12" s="19"/>
      <c r="F12" s="19"/>
      <c r="G12" s="19"/>
      <c r="H12" s="26"/>
    </row>
    <row r="13" spans="1:9" ht="30" customHeight="1">
      <c r="B13" s="25" t="s">
        <v>16</v>
      </c>
      <c r="C13" s="19"/>
      <c r="D13" s="19"/>
      <c r="E13" s="19"/>
      <c r="F13" s="19"/>
      <c r="G13" s="19"/>
      <c r="H13" s="26" t="s">
        <v>15</v>
      </c>
    </row>
    <row r="14" spans="1:9" ht="30" customHeight="1">
      <c r="B14" s="25" t="s">
        <v>17</v>
      </c>
      <c r="C14" s="19"/>
      <c r="D14" s="19"/>
      <c r="E14" s="19"/>
      <c r="F14" s="19"/>
      <c r="G14" s="19"/>
      <c r="H14" s="26"/>
    </row>
    <row r="15" spans="1:9" ht="30" customHeight="1">
      <c r="B15" s="25" t="s">
        <v>18</v>
      </c>
      <c r="C15" s="19"/>
      <c r="D15" s="19"/>
      <c r="E15" s="19"/>
      <c r="F15" s="19"/>
      <c r="G15" s="19"/>
      <c r="H15" s="26"/>
    </row>
    <row r="16" spans="1:9" ht="21.6" customHeight="1">
      <c r="B16" s="27" t="s">
        <v>13</v>
      </c>
      <c r="C16" s="19"/>
      <c r="D16" s="19"/>
      <c r="E16" s="19"/>
      <c r="F16" s="19"/>
      <c r="G16" s="19"/>
      <c r="H16" s="26"/>
    </row>
    <row r="17" spans="2:9" ht="30" customHeight="1">
      <c r="B17" s="25" t="s">
        <v>19</v>
      </c>
      <c r="C17" s="19"/>
      <c r="D17" s="19"/>
      <c r="E17" s="19"/>
      <c r="F17" s="19"/>
      <c r="G17" s="19"/>
      <c r="H17" s="26"/>
      <c r="I17" t="s">
        <v>20</v>
      </c>
    </row>
    <row r="18" spans="2:9" ht="21.6" customHeight="1">
      <c r="B18" s="29" t="s">
        <v>21</v>
      </c>
      <c r="C18" s="30" t="s">
        <v>22</v>
      </c>
      <c r="D18" s="32"/>
      <c r="E18" s="31"/>
      <c r="F18" s="32"/>
      <c r="G18" s="31"/>
      <c r="H18" s="28"/>
    </row>
    <row r="19" spans="2:9" ht="21.6" customHeight="1">
      <c r="B19" s="33"/>
      <c r="C19" s="34"/>
      <c r="D19" s="31"/>
      <c r="E19" s="35" t="s">
        <v>23</v>
      </c>
      <c r="F19" s="34"/>
      <c r="G19" s="34"/>
      <c r="H19" s="28"/>
    </row>
    <row r="20" spans="2:9" ht="30" customHeight="1">
      <c r="B20" s="36">
        <v>100</v>
      </c>
      <c r="C20" s="22"/>
      <c r="D20" s="37"/>
      <c r="E20" s="37"/>
      <c r="F20" s="37"/>
      <c r="G20" s="37"/>
      <c r="H20" s="28"/>
    </row>
    <row r="21" spans="2:9" ht="30" customHeight="1">
      <c r="B21" s="36">
        <v>101</v>
      </c>
      <c r="C21" s="22"/>
      <c r="D21" s="37"/>
      <c r="E21" s="37"/>
      <c r="F21" s="37"/>
      <c r="G21" s="37"/>
      <c r="H21" s="28"/>
    </row>
    <row r="22" spans="2:9" ht="30" customHeight="1">
      <c r="B22" s="36">
        <v>200</v>
      </c>
      <c r="C22" s="22"/>
      <c r="D22" s="37"/>
      <c r="E22" s="37"/>
      <c r="F22" s="37"/>
      <c r="G22" s="37"/>
      <c r="H22" s="28"/>
    </row>
    <row r="23" spans="2:9" ht="30" customHeight="1">
      <c r="B23" s="36">
        <v>201</v>
      </c>
      <c r="C23" s="22"/>
      <c r="D23" s="37"/>
      <c r="E23" s="37"/>
      <c r="F23" s="37"/>
      <c r="G23" s="37"/>
      <c r="H23" s="28"/>
    </row>
    <row r="24" spans="2:9" ht="30" customHeight="1">
      <c r="B24" s="36">
        <v>308</v>
      </c>
      <c r="C24" s="22"/>
      <c r="D24" s="37"/>
      <c r="E24" s="37"/>
      <c r="F24" s="37"/>
      <c r="G24" s="37"/>
      <c r="H24" s="28"/>
    </row>
    <row r="25" spans="2:9" ht="30" customHeight="1">
      <c r="B25" s="38" t="s">
        <v>24</v>
      </c>
      <c r="C25" s="22"/>
      <c r="D25" s="41"/>
      <c r="E25" s="22"/>
      <c r="F25" s="22"/>
      <c r="G25" s="22"/>
      <c r="H25" s="28"/>
    </row>
    <row r="26" spans="2:9" ht="30" customHeight="1" thickBot="1">
      <c r="B26" s="39" t="s">
        <v>25</v>
      </c>
      <c r="C26" s="40"/>
      <c r="D26" s="22"/>
      <c r="E26" s="40"/>
      <c r="F26" s="40"/>
      <c r="G26" s="40"/>
      <c r="H26" s="28"/>
    </row>
    <row r="27" spans="2:9" ht="21.6" customHeight="1" thickTop="1" thickBot="1">
      <c r="B27" s="42" t="s">
        <v>26</v>
      </c>
      <c r="C27" s="43">
        <f>SUM(C20:C26)</f>
        <v>0</v>
      </c>
      <c r="D27" s="43">
        <f>SUM(D20:D26)</f>
        <v>0</v>
      </c>
      <c r="E27" s="43">
        <f>SUM(E20:E26)</f>
        <v>0</v>
      </c>
      <c r="F27" s="43">
        <f>SUM(F20:F26)</f>
        <v>0</v>
      </c>
      <c r="G27" s="100">
        <f>SUM(G20:G26)</f>
        <v>0</v>
      </c>
      <c r="H27" s="28"/>
    </row>
    <row r="28" spans="2:9" ht="21.6" customHeight="1" thickTop="1" thickBot="1">
      <c r="B28" s="42" t="s">
        <v>27</v>
      </c>
      <c r="C28" s="43">
        <f>C27</f>
        <v>0</v>
      </c>
      <c r="D28" s="43">
        <f>C28+D27</f>
        <v>0</v>
      </c>
      <c r="E28" s="43">
        <f>D28+E27</f>
        <v>0</v>
      </c>
      <c r="F28" s="43">
        <f>F27+E28</f>
        <v>0</v>
      </c>
      <c r="G28" s="100">
        <f>G27+F28</f>
        <v>0</v>
      </c>
      <c r="H28" s="28"/>
    </row>
    <row r="29" spans="2:9" ht="21.6" customHeight="1" thickTop="1" thickBot="1">
      <c r="B29" s="45" t="s">
        <v>28</v>
      </c>
      <c r="C29" s="46"/>
      <c r="D29" s="43"/>
      <c r="E29" s="46"/>
      <c r="F29" s="46"/>
      <c r="G29" s="101"/>
      <c r="H29" s="28"/>
    </row>
    <row r="30" spans="2:9" ht="21.6" customHeight="1" thickTop="1" thickBot="1">
      <c r="B30" s="45" t="s">
        <v>29</v>
      </c>
      <c r="C30" s="46"/>
      <c r="D30" s="46"/>
      <c r="E30" s="46"/>
      <c r="F30" s="46"/>
      <c r="G30" s="101"/>
      <c r="H30" s="28"/>
    </row>
    <row r="31" spans="2:9" ht="21.6" customHeight="1" thickTop="1">
      <c r="B31" s="48"/>
      <c r="G31" s="2" t="s">
        <v>30</v>
      </c>
      <c r="H31" s="28"/>
    </row>
    <row r="32" spans="2:9" ht="21.6" customHeight="1">
      <c r="B32" s="48"/>
      <c r="G32" s="49" t="s">
        <v>31</v>
      </c>
      <c r="H32" s="28"/>
    </row>
    <row r="33" spans="2:8">
      <c r="B33" s="50" t="s">
        <v>32</v>
      </c>
      <c r="C33" t="s">
        <v>33</v>
      </c>
      <c r="H33" s="28"/>
    </row>
    <row r="34" spans="2:8" ht="19.5">
      <c r="B34" s="51" t="s">
        <v>34</v>
      </c>
      <c r="C34" s="52"/>
      <c r="D34" s="52"/>
      <c r="E34" s="52"/>
      <c r="F34" s="52"/>
      <c r="G34" s="52"/>
      <c r="H34" s="28"/>
    </row>
    <row r="35" spans="2:8" ht="19.5">
      <c r="B35" s="51" t="s">
        <v>35</v>
      </c>
      <c r="C35" s="52"/>
      <c r="D35" s="52"/>
      <c r="E35" s="52"/>
      <c r="F35" s="52"/>
      <c r="G35" s="52"/>
      <c r="H35" s="53"/>
    </row>
    <row r="36" spans="2:8" ht="19.5">
      <c r="B36" s="51" t="s">
        <v>36</v>
      </c>
      <c r="C36" s="52"/>
      <c r="D36" s="52"/>
      <c r="E36" s="52"/>
      <c r="F36" s="52"/>
      <c r="G36" s="52"/>
      <c r="H36" s="53"/>
    </row>
    <row r="37" spans="2:8" ht="19.5">
      <c r="B37" s="51"/>
      <c r="C37" s="52"/>
      <c r="E37" s="52"/>
      <c r="F37" s="52"/>
      <c r="G37" s="52"/>
      <c r="H37" s="53"/>
    </row>
    <row r="38" spans="2:8" ht="19.5">
      <c r="B38" s="51" t="s">
        <v>37</v>
      </c>
      <c r="C38" s="52"/>
      <c r="D38" s="52"/>
      <c r="E38" s="52"/>
      <c r="F38" s="52"/>
      <c r="G38" s="52"/>
      <c r="H38" s="53"/>
    </row>
    <row r="39" spans="2:8" ht="19.5">
      <c r="B39" s="51" t="s">
        <v>38</v>
      </c>
      <c r="C39" s="52"/>
      <c r="D39" s="52"/>
      <c r="E39" s="52"/>
      <c r="F39" s="52"/>
      <c r="G39" s="52"/>
      <c r="H39" s="53"/>
    </row>
    <row r="40" spans="2:8" ht="19.5">
      <c r="B40" s="51" t="s">
        <v>39</v>
      </c>
      <c r="C40" s="52"/>
      <c r="D40" s="52"/>
      <c r="E40" s="52"/>
      <c r="F40" s="52"/>
      <c r="G40" s="52"/>
      <c r="H40" s="53"/>
    </row>
    <row r="41" spans="2:8">
      <c r="B41" s="54" t="s">
        <v>40</v>
      </c>
      <c r="C41" s="34"/>
      <c r="E41" s="34"/>
      <c r="F41" s="34"/>
      <c r="G41" s="34"/>
      <c r="H41" s="53"/>
    </row>
    <row r="42" spans="2:8">
      <c r="B42" s="48"/>
      <c r="C42" s="34"/>
      <c r="D42" s="34"/>
      <c r="E42" s="34"/>
      <c r="F42" s="34"/>
      <c r="G42" s="34"/>
      <c r="H42" s="53"/>
    </row>
    <row r="43" spans="2:8" ht="11.45" customHeight="1">
      <c r="B43" s="50" t="s">
        <v>41</v>
      </c>
      <c r="C43" s="55"/>
      <c r="D43" s="34"/>
      <c r="E43" s="34"/>
      <c r="F43" s="55" t="s">
        <v>42</v>
      </c>
      <c r="G43" s="34"/>
      <c r="H43" s="53"/>
    </row>
    <row r="44" spans="2:8" ht="15.75">
      <c r="B44" s="56" t="s">
        <v>43</v>
      </c>
      <c r="C44" s="55"/>
      <c r="D44" s="34"/>
      <c r="E44" s="34" t="s">
        <v>44</v>
      </c>
      <c r="F44" s="34">
        <f>H29*8</f>
        <v>0</v>
      </c>
      <c r="G44" s="57" t="s">
        <v>45</v>
      </c>
      <c r="H44" s="53"/>
    </row>
    <row r="45" spans="2:8" ht="15.75">
      <c r="B45" s="56" t="s">
        <v>46</v>
      </c>
      <c r="C45" s="55" t="s">
        <v>47</v>
      </c>
      <c r="D45" s="34"/>
      <c r="E45" s="34" t="s">
        <v>44</v>
      </c>
      <c r="F45" s="34">
        <f>D46*8</f>
        <v>0</v>
      </c>
      <c r="G45" s="57" t="s">
        <v>48</v>
      </c>
      <c r="H45" s="53"/>
    </row>
    <row r="46" spans="2:8">
      <c r="B46" s="48" t="s">
        <v>49</v>
      </c>
      <c r="C46" s="34"/>
      <c r="D46" s="58"/>
      <c r="E46" s="34"/>
      <c r="F46" s="34"/>
      <c r="G46" s="34"/>
      <c r="H46" s="53"/>
    </row>
    <row r="47" spans="2:8">
      <c r="B47" s="48"/>
      <c r="C47" s="55"/>
      <c r="D47" s="34"/>
      <c r="E47" s="34"/>
      <c r="F47" s="34"/>
      <c r="G47" s="34"/>
      <c r="H47" s="53"/>
    </row>
    <row r="48" spans="2:8" ht="19.5" thickBot="1">
      <c r="B48" s="59" t="s">
        <v>50</v>
      </c>
      <c r="C48" s="60"/>
      <c r="D48" s="34"/>
      <c r="E48" s="60"/>
      <c r="F48" s="60"/>
      <c r="G48" s="60"/>
      <c r="H48" s="53"/>
    </row>
    <row r="49" spans="2:8" ht="16.5" thickBot="1">
      <c r="B49" s="61" t="s">
        <v>51</v>
      </c>
      <c r="C49" s="62"/>
      <c r="D49" s="62"/>
      <c r="E49" s="62"/>
      <c r="F49" s="62"/>
      <c r="G49" s="63"/>
      <c r="H49" s="53"/>
    </row>
    <row r="50" spans="2:8" ht="16.5" thickBot="1">
      <c r="B50" s="61" t="s">
        <v>52</v>
      </c>
      <c r="C50" s="64"/>
      <c r="D50" s="64"/>
      <c r="E50" s="64"/>
      <c r="F50" s="64"/>
      <c r="G50" s="62"/>
      <c r="H50" s="53"/>
    </row>
    <row r="51" spans="2:8">
      <c r="B51" s="65" t="s">
        <v>53</v>
      </c>
      <c r="C51" s="34"/>
      <c r="F51" s="34"/>
      <c r="G51" s="34"/>
      <c r="H51" s="53"/>
    </row>
    <row r="52" spans="2:8" ht="15.75">
      <c r="B52" s="66" t="s">
        <v>54</v>
      </c>
      <c r="C52" s="34"/>
      <c r="D52" s="34"/>
      <c r="E52" s="34"/>
      <c r="F52" s="34"/>
      <c r="G52" s="34"/>
      <c r="H52" s="53"/>
    </row>
    <row r="53" spans="2:8" ht="15.75">
      <c r="B53" s="66"/>
      <c r="C53" s="34"/>
      <c r="D53" s="34"/>
      <c r="E53" s="34"/>
      <c r="F53" s="34"/>
      <c r="G53" s="34"/>
      <c r="H53" s="53"/>
    </row>
    <row r="54" spans="2:8" ht="15.75">
      <c r="B54" s="66"/>
      <c r="C54" s="34"/>
      <c r="D54" s="34"/>
      <c r="E54" s="34"/>
      <c r="F54" s="34"/>
      <c r="G54" s="34"/>
      <c r="H54" s="53"/>
    </row>
    <row r="55" spans="2:8">
      <c r="B55" s="48"/>
      <c r="C55" s="34"/>
      <c r="D55" s="34"/>
      <c r="E55" s="34"/>
      <c r="F55" s="34"/>
      <c r="G55" s="34"/>
      <c r="H55" s="53"/>
    </row>
    <row r="56" spans="2:8" ht="15.75" thickBot="1">
      <c r="B56" s="67"/>
      <c r="C56" s="68"/>
      <c r="D56" s="68"/>
      <c r="E56" s="68"/>
      <c r="F56" s="68"/>
      <c r="G56" s="68"/>
      <c r="H56" s="98"/>
    </row>
    <row r="57" spans="2:8" ht="15.75" thickTop="1"/>
  </sheetData>
  <mergeCells count="2">
    <mergeCell ref="B1:H1"/>
    <mergeCell ref="E2:F2"/>
  </mergeCells>
  <dataValidations count="7">
    <dataValidation type="list" errorStyle="information" operator="equal" allowBlank="1" showErrorMessage="1" sqref="C36:G36" xr:uid="{00000000-0002-0000-3100-000000000000}">
      <formula1>"Donald Marshall,Charles Stirewalt,Chris Tilley,John Tredway,Victor Varney"</formula1>
    </dataValidation>
    <dataValidation type="list" errorStyle="information" operator="equal" allowBlank="1" showErrorMessage="1" sqref="C35:G35" xr:uid="{00000000-0002-0000-3100-000001000000}">
      <formula1>"Harold Boettcher,Gene Ezzell,Rob Grau,Roger Koss,Gray Lackey,Michael S MacLean,Joe Mills,John F Morck,Ray Albers"</formula1>
    </dataValidation>
    <dataValidation type="list" errorStyle="information" operator="equal" allowBlank="1" showErrorMessage="1" sqref="C34:G34" xr:uid="{00000000-0002-0000-3100-000002000000}">
      <formula1>"Ted Dunn,Richard Gray,Billy Rueckert"</formula1>
    </dataValidation>
    <dataValidation type="list" errorStyle="information" operator="equal" allowBlank="1" showErrorMessage="1" sqref="C39:G40" xr:uid="{00000000-0002-0000-3100-000003000000}">
      <formula1>"Dennis Winchell,Harold Boettcher,Rob Grau,Joe Mills,John Morck,Brandt Wilkus,Chris Tilley,Charles Stirewalt,Victor Varney,Nick Conner,Richard Gray,John Tredway,Donald Marshall"</formula1>
    </dataValidation>
    <dataValidation type="list" errorStyle="warning" operator="equal" allowBlank="1" showErrorMessage="1" sqref="C8:G8" xr:uid="{00000000-0002-0000-3100-000004000000}">
      <formula1>"17,,399,671,1686,1640"</formula1>
    </dataValidation>
    <dataValidation errorStyle="information" allowBlank="1" showInputMessage="1" showErrorMessage="1" sqref="C41" xr:uid="{00000000-0002-0000-3100-000005000000}"/>
    <dataValidation type="list" errorStyle="information" operator="equal" allowBlank="1" showErrorMessage="1" sqref="C38:G38" xr:uid="{00000000-0002-0000-3100-000006000000}">
      <formula1>"Chris R Boli,Jay Horn"</formula1>
    </dataValidation>
  </dataValidations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16">
    <pageSetUpPr fitToPage="1"/>
  </sheetPr>
  <dimension ref="B1:AP58"/>
  <sheetViews>
    <sheetView workbookViewId="0"/>
  </sheetViews>
  <sheetFormatPr defaultRowHeight="15"/>
  <cols>
    <col min="3" max="3" width="9.28515625" bestFit="1" customWidth="1"/>
    <col min="8" max="8" width="9.28515625" customWidth="1"/>
    <col min="9" max="10" width="7.7109375" customWidth="1"/>
    <col min="11" max="11" width="6.28515625" style="3" customWidth="1"/>
    <col min="12" max="12" width="4.85546875" customWidth="1"/>
    <col min="13" max="13" width="20.140625" customWidth="1"/>
    <col min="14" max="14" width="255.7109375" customWidth="1"/>
  </cols>
  <sheetData>
    <row r="1" spans="2:42" s="136" customFormat="1" ht="83.45" customHeight="1">
      <c r="B1" s="137"/>
      <c r="C1" s="138"/>
      <c r="D1" s="138"/>
      <c r="E1" s="165"/>
      <c r="F1" s="166"/>
      <c r="G1" s="166"/>
      <c r="H1" s="166"/>
      <c r="I1" s="166"/>
      <c r="J1" s="139"/>
      <c r="K1" s="140"/>
      <c r="L1" s="139"/>
      <c r="M1" s="137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</row>
    <row r="2" spans="2:42" s="136" customFormat="1" ht="29.45" customHeight="1">
      <c r="B2" s="137" t="s">
        <v>15</v>
      </c>
      <c r="C2" s="167" t="s">
        <v>709</v>
      </c>
      <c r="D2" s="168"/>
      <c r="E2" s="165"/>
      <c r="F2" s="169"/>
      <c r="G2" s="169"/>
      <c r="H2" s="169"/>
      <c r="I2" s="169"/>
      <c r="J2" s="170"/>
      <c r="K2" s="140"/>
      <c r="L2" s="170"/>
      <c r="M2" s="137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2:42" s="136" customFormat="1" ht="14.45" customHeight="1" thickBot="1">
      <c r="B3" s="169"/>
      <c r="C3" s="171"/>
      <c r="D3" s="171"/>
      <c r="E3" s="165"/>
      <c r="F3" s="172"/>
      <c r="G3" s="172"/>
      <c r="H3" s="172"/>
      <c r="I3" s="172"/>
      <c r="J3" s="173" t="s">
        <v>0</v>
      </c>
      <c r="K3" s="278">
        <f>SUM(K7:K138)</f>
        <v>1</v>
      </c>
      <c r="L3" s="173"/>
      <c r="M3" s="175">
        <f ca="1">TODAY()</f>
        <v>45278</v>
      </c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2:42" s="136" customFormat="1" ht="0.6" customHeight="1" thickBot="1">
      <c r="B4" s="169"/>
      <c r="C4" s="171"/>
      <c r="D4" s="171"/>
      <c r="E4" s="165"/>
      <c r="F4" s="172"/>
      <c r="G4" s="172"/>
      <c r="H4" s="172"/>
      <c r="I4" s="172"/>
      <c r="J4" s="173"/>
      <c r="K4" s="278"/>
      <c r="L4" s="173"/>
      <c r="M4" s="176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2:42" s="136" customFormat="1" ht="37.15" customHeight="1" thickBot="1">
      <c r="B5" s="192" t="s">
        <v>477</v>
      </c>
      <c r="C5" s="193" t="s">
        <v>478</v>
      </c>
      <c r="D5" s="193"/>
      <c r="E5" s="201" t="s">
        <v>714</v>
      </c>
      <c r="F5" s="177">
        <v>1</v>
      </c>
      <c r="G5" s="178">
        <v>2</v>
      </c>
      <c r="H5" s="178">
        <v>3</v>
      </c>
      <c r="I5" s="178">
        <v>4</v>
      </c>
      <c r="J5" s="178">
        <v>5</v>
      </c>
      <c r="K5" s="279" t="s">
        <v>1</v>
      </c>
      <c r="L5" s="200" t="s">
        <v>715</v>
      </c>
      <c r="M5" s="194" t="s">
        <v>2</v>
      </c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</row>
    <row r="6" spans="2:42">
      <c r="L6" s="240"/>
    </row>
    <row r="7" spans="2:42">
      <c r="B7" s="141">
        <v>7</v>
      </c>
      <c r="C7" s="152">
        <v>45052</v>
      </c>
      <c r="D7" s="142" t="str">
        <f t="shared" ref="D7:D38" si="0">IF(C7=0," ",TEXT(C7,"ddd"))</f>
        <v>Sat</v>
      </c>
      <c r="E7" s="143">
        <v>4</v>
      </c>
      <c r="F7" s="243" t="s">
        <v>744</v>
      </c>
      <c r="G7" s="144" t="s">
        <v>753</v>
      </c>
      <c r="H7" s="144" t="s">
        <v>754</v>
      </c>
      <c r="I7" s="144" t="s">
        <v>755</v>
      </c>
      <c r="J7" s="148"/>
      <c r="K7" s="196"/>
      <c r="L7" s="148"/>
      <c r="M7" s="147" t="s">
        <v>697</v>
      </c>
    </row>
    <row r="8" spans="2:42">
      <c r="B8" s="141">
        <v>14</v>
      </c>
      <c r="C8" s="152">
        <v>45080</v>
      </c>
      <c r="D8" s="286" t="str">
        <f t="shared" si="0"/>
        <v>Sat</v>
      </c>
      <c r="E8" s="287">
        <v>4</v>
      </c>
      <c r="F8" s="283" t="s">
        <v>744</v>
      </c>
      <c r="G8" s="284" t="s">
        <v>753</v>
      </c>
      <c r="H8" s="284" t="s">
        <v>754</v>
      </c>
      <c r="I8" s="284" t="s">
        <v>755</v>
      </c>
      <c r="J8" s="284"/>
      <c r="K8" s="285"/>
      <c r="L8" s="284"/>
      <c r="M8" s="288" t="s">
        <v>697</v>
      </c>
    </row>
    <row r="9" spans="2:42">
      <c r="B9" s="141">
        <v>21</v>
      </c>
      <c r="C9" s="152">
        <v>45108</v>
      </c>
      <c r="D9" s="142" t="str">
        <f t="shared" si="0"/>
        <v>Sat</v>
      </c>
      <c r="E9" s="143">
        <v>4</v>
      </c>
      <c r="F9" s="283" t="s">
        <v>744</v>
      </c>
      <c r="G9" s="284" t="s">
        <v>753</v>
      </c>
      <c r="H9" s="284" t="s">
        <v>754</v>
      </c>
      <c r="I9" s="284" t="s">
        <v>755</v>
      </c>
      <c r="J9" s="284"/>
      <c r="K9" s="285"/>
      <c r="L9" s="284"/>
      <c r="M9" s="147" t="s">
        <v>697</v>
      </c>
    </row>
    <row r="10" spans="2:42">
      <c r="B10" s="141">
        <v>27</v>
      </c>
      <c r="C10" s="152">
        <v>45143</v>
      </c>
      <c r="D10" s="142" t="str">
        <f t="shared" si="0"/>
        <v>Sat</v>
      </c>
      <c r="E10" s="143">
        <v>4</v>
      </c>
      <c r="F10" s="243" t="s">
        <v>744</v>
      </c>
      <c r="G10" s="144" t="s">
        <v>753</v>
      </c>
      <c r="H10" s="144" t="s">
        <v>754</v>
      </c>
      <c r="I10" s="144" t="s">
        <v>755</v>
      </c>
      <c r="J10" s="144"/>
      <c r="K10" s="196"/>
      <c r="L10" s="144"/>
      <c r="M10" s="147" t="s">
        <v>697</v>
      </c>
    </row>
    <row r="11" spans="2:42">
      <c r="B11" s="141">
        <v>33</v>
      </c>
      <c r="C11" s="152">
        <v>45178</v>
      </c>
      <c r="D11" s="142" t="str">
        <f t="shared" si="0"/>
        <v>Sat</v>
      </c>
      <c r="E11" s="143">
        <v>4</v>
      </c>
      <c r="F11" s="243" t="s">
        <v>745</v>
      </c>
      <c r="G11" s="144" t="s">
        <v>753</v>
      </c>
      <c r="H11" s="144" t="s">
        <v>754</v>
      </c>
      <c r="I11" s="144" t="s">
        <v>755</v>
      </c>
      <c r="J11" s="144"/>
      <c r="K11" s="196"/>
      <c r="L11" s="144"/>
      <c r="M11" s="147" t="s">
        <v>697</v>
      </c>
    </row>
    <row r="12" spans="2:42">
      <c r="B12" s="141">
        <v>43</v>
      </c>
      <c r="C12" s="152">
        <v>45241</v>
      </c>
      <c r="D12" s="142" t="str">
        <f t="shared" si="0"/>
        <v>Sat</v>
      </c>
      <c r="E12" s="143">
        <v>4</v>
      </c>
      <c r="F12" s="243" t="s">
        <v>746</v>
      </c>
      <c r="G12" s="144" t="s">
        <v>744</v>
      </c>
      <c r="H12" s="144" t="s">
        <v>753</v>
      </c>
      <c r="I12" s="144" t="s">
        <v>754</v>
      </c>
      <c r="J12" s="144"/>
      <c r="K12" s="196"/>
      <c r="L12" s="144"/>
      <c r="M12" s="147" t="s">
        <v>697</v>
      </c>
    </row>
    <row r="13" spans="2:42">
      <c r="B13" s="141">
        <v>11</v>
      </c>
      <c r="C13" s="152">
        <v>45066</v>
      </c>
      <c r="D13" s="142" t="str">
        <f t="shared" si="0"/>
        <v>Sat</v>
      </c>
      <c r="E13" s="143">
        <v>1</v>
      </c>
      <c r="F13" s="243" t="s">
        <v>717</v>
      </c>
      <c r="G13" s="144"/>
      <c r="H13" s="144"/>
      <c r="I13" s="144"/>
      <c r="J13" s="144"/>
      <c r="K13" s="196"/>
      <c r="L13" s="144"/>
      <c r="M13" s="147" t="s">
        <v>698</v>
      </c>
    </row>
    <row r="14" spans="2:42">
      <c r="B14" s="289">
        <v>4</v>
      </c>
      <c r="C14" s="229">
        <v>45028</v>
      </c>
      <c r="D14" s="230" t="str">
        <f t="shared" si="0"/>
        <v>Wed</v>
      </c>
      <c r="E14" s="231">
        <v>1</v>
      </c>
      <c r="F14" s="290" t="s">
        <v>741</v>
      </c>
      <c r="G14" s="233"/>
      <c r="H14" s="233"/>
      <c r="I14" s="233"/>
      <c r="J14" s="232"/>
      <c r="K14" s="291"/>
      <c r="L14" s="232"/>
      <c r="M14" s="234" t="s">
        <v>708</v>
      </c>
    </row>
    <row r="15" spans="2:42">
      <c r="B15" s="289">
        <v>6</v>
      </c>
      <c r="C15" s="229">
        <v>45037</v>
      </c>
      <c r="D15" s="230" t="str">
        <f t="shared" si="0"/>
        <v>Fri</v>
      </c>
      <c r="E15" s="231">
        <v>1</v>
      </c>
      <c r="F15" s="290" t="s">
        <v>741</v>
      </c>
      <c r="G15" s="233"/>
      <c r="H15" s="233"/>
      <c r="I15" s="233"/>
      <c r="J15" s="232"/>
      <c r="K15" s="291"/>
      <c r="L15" s="232"/>
      <c r="M15" s="234" t="s">
        <v>708</v>
      </c>
    </row>
    <row r="16" spans="2:42">
      <c r="B16" s="289">
        <v>8</v>
      </c>
      <c r="C16" s="229">
        <v>45058</v>
      </c>
      <c r="D16" s="230" t="str">
        <f t="shared" si="0"/>
        <v>Fri</v>
      </c>
      <c r="E16" s="231">
        <v>1</v>
      </c>
      <c r="F16" s="290" t="s">
        <v>741</v>
      </c>
      <c r="G16" s="233"/>
      <c r="H16" s="233"/>
      <c r="I16" s="232"/>
      <c r="J16" s="232"/>
      <c r="K16" s="291"/>
      <c r="L16" s="232"/>
      <c r="M16" s="234" t="s">
        <v>708</v>
      </c>
    </row>
    <row r="17" spans="2:13">
      <c r="B17" s="289">
        <v>10</v>
      </c>
      <c r="C17" s="229">
        <v>45063</v>
      </c>
      <c r="D17" s="230" t="str">
        <f t="shared" si="0"/>
        <v>Wed</v>
      </c>
      <c r="E17" s="231">
        <v>1</v>
      </c>
      <c r="F17" s="290" t="s">
        <v>741</v>
      </c>
      <c r="G17" s="233"/>
      <c r="H17" s="233"/>
      <c r="I17" s="233"/>
      <c r="J17" s="232"/>
      <c r="K17" s="291"/>
      <c r="L17" s="232"/>
      <c r="M17" s="234" t="s">
        <v>708</v>
      </c>
    </row>
    <row r="18" spans="2:13">
      <c r="B18" s="289">
        <v>13</v>
      </c>
      <c r="C18" s="229">
        <v>45072</v>
      </c>
      <c r="D18" s="230" t="str">
        <f t="shared" si="0"/>
        <v>Fri</v>
      </c>
      <c r="E18" s="231">
        <v>1</v>
      </c>
      <c r="F18" s="290" t="s">
        <v>741</v>
      </c>
      <c r="G18" s="232"/>
      <c r="H18" s="232"/>
      <c r="I18" s="232"/>
      <c r="J18" s="232"/>
      <c r="K18" s="291"/>
      <c r="L18" s="232"/>
      <c r="M18" s="234" t="s">
        <v>708</v>
      </c>
    </row>
    <row r="19" spans="2:13">
      <c r="B19" s="289">
        <v>15</v>
      </c>
      <c r="C19" s="229">
        <v>45086</v>
      </c>
      <c r="D19" s="230" t="str">
        <f t="shared" si="0"/>
        <v>Fri</v>
      </c>
      <c r="E19" s="231">
        <v>1</v>
      </c>
      <c r="F19" s="290" t="s">
        <v>741</v>
      </c>
      <c r="G19" s="232"/>
      <c r="H19" s="232"/>
      <c r="I19" s="232"/>
      <c r="J19" s="232"/>
      <c r="K19" s="291"/>
      <c r="L19" s="232"/>
      <c r="M19" s="234" t="s">
        <v>708</v>
      </c>
    </row>
    <row r="20" spans="2:13">
      <c r="B20" s="289">
        <v>17</v>
      </c>
      <c r="C20" s="229">
        <v>45091</v>
      </c>
      <c r="D20" s="230" t="str">
        <f t="shared" si="0"/>
        <v>Wed</v>
      </c>
      <c r="E20" s="231">
        <v>1</v>
      </c>
      <c r="F20" s="290" t="s">
        <v>741</v>
      </c>
      <c r="G20" s="232"/>
      <c r="H20" s="232"/>
      <c r="I20" s="232"/>
      <c r="J20" s="232"/>
      <c r="K20" s="291"/>
      <c r="L20" s="232"/>
      <c r="M20" s="234" t="s">
        <v>708</v>
      </c>
    </row>
    <row r="21" spans="2:13">
      <c r="B21" s="289">
        <v>20</v>
      </c>
      <c r="C21" s="229">
        <v>45100</v>
      </c>
      <c r="D21" s="230" t="str">
        <f t="shared" si="0"/>
        <v>Fri</v>
      </c>
      <c r="E21" s="231">
        <v>1</v>
      </c>
      <c r="F21" s="290" t="s">
        <v>741</v>
      </c>
      <c r="G21" s="232"/>
      <c r="H21" s="232"/>
      <c r="I21" s="232"/>
      <c r="J21" s="232"/>
      <c r="K21" s="291"/>
      <c r="L21" s="232"/>
      <c r="M21" s="234" t="s">
        <v>708</v>
      </c>
    </row>
    <row r="22" spans="2:13">
      <c r="B22" s="289">
        <v>22</v>
      </c>
      <c r="C22" s="229">
        <v>45121</v>
      </c>
      <c r="D22" s="230" t="str">
        <f t="shared" si="0"/>
        <v>Fri</v>
      </c>
      <c r="E22" s="231">
        <v>1</v>
      </c>
      <c r="F22" s="290" t="s">
        <v>741</v>
      </c>
      <c r="G22" s="232"/>
      <c r="H22" s="232"/>
      <c r="I22" s="232"/>
      <c r="J22" s="232"/>
      <c r="K22" s="291"/>
      <c r="L22" s="232"/>
      <c r="M22" s="234" t="s">
        <v>708</v>
      </c>
    </row>
    <row r="23" spans="2:13">
      <c r="B23" s="289">
        <v>24</v>
      </c>
      <c r="C23" s="229">
        <v>45126</v>
      </c>
      <c r="D23" s="230" t="str">
        <f t="shared" si="0"/>
        <v>Wed</v>
      </c>
      <c r="E23" s="231">
        <v>1</v>
      </c>
      <c r="F23" s="290" t="s">
        <v>741</v>
      </c>
      <c r="G23" s="232"/>
      <c r="H23" s="232"/>
      <c r="I23" s="232"/>
      <c r="J23" s="232"/>
      <c r="K23" s="291"/>
      <c r="L23" s="232"/>
      <c r="M23" s="234" t="s">
        <v>708</v>
      </c>
    </row>
    <row r="24" spans="2:13">
      <c r="B24" s="289">
        <v>26</v>
      </c>
      <c r="C24" s="229">
        <v>45135</v>
      </c>
      <c r="D24" s="230" t="str">
        <f t="shared" si="0"/>
        <v>Fri</v>
      </c>
      <c r="E24" s="231">
        <v>1</v>
      </c>
      <c r="F24" s="290" t="s">
        <v>741</v>
      </c>
      <c r="G24" s="232"/>
      <c r="H24" s="232"/>
      <c r="I24" s="232"/>
      <c r="J24" s="232"/>
      <c r="K24" s="291"/>
      <c r="L24" s="232"/>
      <c r="M24" s="234" t="s">
        <v>708</v>
      </c>
    </row>
    <row r="25" spans="2:13">
      <c r="B25" s="289">
        <v>28</v>
      </c>
      <c r="C25" s="229">
        <v>45149</v>
      </c>
      <c r="D25" s="230" t="str">
        <f t="shared" si="0"/>
        <v>Fri</v>
      </c>
      <c r="E25" s="231">
        <v>1</v>
      </c>
      <c r="F25" s="290" t="s">
        <v>741</v>
      </c>
      <c r="G25" s="232"/>
      <c r="H25" s="232"/>
      <c r="I25" s="232"/>
      <c r="J25" s="232"/>
      <c r="K25" s="291"/>
      <c r="L25" s="232"/>
      <c r="M25" s="234" t="s">
        <v>708</v>
      </c>
    </row>
    <row r="26" spans="2:13">
      <c r="B26" s="289">
        <v>29</v>
      </c>
      <c r="C26" s="229">
        <v>45154</v>
      </c>
      <c r="D26" s="230" t="str">
        <f t="shared" si="0"/>
        <v>Wed</v>
      </c>
      <c r="E26" s="231">
        <v>1</v>
      </c>
      <c r="F26" s="290" t="s">
        <v>741</v>
      </c>
      <c r="G26" s="232"/>
      <c r="H26" s="232"/>
      <c r="I26" s="232"/>
      <c r="J26" s="233"/>
      <c r="K26" s="291"/>
      <c r="L26" s="233"/>
      <c r="M26" s="234" t="s">
        <v>708</v>
      </c>
    </row>
    <row r="27" spans="2:13">
      <c r="B27" s="289">
        <v>31</v>
      </c>
      <c r="C27" s="229">
        <v>45163</v>
      </c>
      <c r="D27" s="230" t="str">
        <f t="shared" si="0"/>
        <v>Fri</v>
      </c>
      <c r="E27" s="231">
        <v>1</v>
      </c>
      <c r="F27" s="290" t="s">
        <v>741</v>
      </c>
      <c r="G27" s="232"/>
      <c r="H27" s="232"/>
      <c r="I27" s="232"/>
      <c r="J27" s="232"/>
      <c r="K27" s="291"/>
      <c r="L27" s="232"/>
      <c r="M27" s="234" t="s">
        <v>708</v>
      </c>
    </row>
    <row r="28" spans="2:13">
      <c r="B28" s="289">
        <v>32</v>
      </c>
      <c r="C28" s="229">
        <v>45177</v>
      </c>
      <c r="D28" s="230" t="str">
        <f t="shared" si="0"/>
        <v>Fri</v>
      </c>
      <c r="E28" s="231">
        <v>1</v>
      </c>
      <c r="F28" s="290" t="s">
        <v>741</v>
      </c>
      <c r="G28" s="232"/>
      <c r="H28" s="232"/>
      <c r="I28" s="232"/>
      <c r="J28" s="233"/>
      <c r="K28" s="291"/>
      <c r="L28" s="233"/>
      <c r="M28" s="234" t="s">
        <v>708</v>
      </c>
    </row>
    <row r="29" spans="2:13">
      <c r="B29" s="289">
        <v>34</v>
      </c>
      <c r="C29" s="229">
        <v>45182</v>
      </c>
      <c r="D29" s="230" t="str">
        <f t="shared" si="0"/>
        <v>Wed</v>
      </c>
      <c r="E29" s="293">
        <v>1</v>
      </c>
      <c r="F29" s="290" t="s">
        <v>741</v>
      </c>
      <c r="G29" s="232"/>
      <c r="H29" s="232"/>
      <c r="I29" s="232"/>
      <c r="J29" s="232"/>
      <c r="K29" s="291"/>
      <c r="L29" s="232"/>
      <c r="M29" s="234" t="s">
        <v>708</v>
      </c>
    </row>
    <row r="30" spans="2:13">
      <c r="B30" s="289">
        <v>37</v>
      </c>
      <c r="C30" s="229">
        <v>45191</v>
      </c>
      <c r="D30" s="230" t="str">
        <f t="shared" si="0"/>
        <v>Fri</v>
      </c>
      <c r="E30" s="231">
        <v>1</v>
      </c>
      <c r="F30" s="290" t="s">
        <v>741</v>
      </c>
      <c r="G30" s="232"/>
      <c r="H30" s="232"/>
      <c r="I30" s="232"/>
      <c r="J30" s="232"/>
      <c r="K30" s="291"/>
      <c r="L30" s="232"/>
      <c r="M30" s="234" t="s">
        <v>708</v>
      </c>
    </row>
    <row r="31" spans="2:13">
      <c r="B31" s="289">
        <v>42</v>
      </c>
      <c r="C31" s="229">
        <v>45238</v>
      </c>
      <c r="D31" s="230" t="str">
        <f t="shared" si="0"/>
        <v>Wed</v>
      </c>
      <c r="E31" s="231">
        <v>1</v>
      </c>
      <c r="F31" s="290" t="s">
        <v>741</v>
      </c>
      <c r="G31" s="232"/>
      <c r="H31" s="232"/>
      <c r="I31" s="232"/>
      <c r="J31" s="232"/>
      <c r="K31" s="291"/>
      <c r="L31" s="232"/>
      <c r="M31" s="234" t="s">
        <v>708</v>
      </c>
    </row>
    <row r="32" spans="2:13">
      <c r="B32" s="289">
        <v>45</v>
      </c>
      <c r="C32" s="229">
        <v>45247</v>
      </c>
      <c r="D32" s="230" t="str">
        <f t="shared" si="0"/>
        <v>Fri</v>
      </c>
      <c r="E32" s="231">
        <v>1</v>
      </c>
      <c r="F32" s="290" t="s">
        <v>741</v>
      </c>
      <c r="G32" s="232"/>
      <c r="H32" s="232"/>
      <c r="I32" s="232"/>
      <c r="J32" s="232"/>
      <c r="K32" s="291"/>
      <c r="L32" s="232"/>
      <c r="M32" s="234" t="s">
        <v>708</v>
      </c>
    </row>
    <row r="33" spans="2:13">
      <c r="B33" s="141">
        <v>2</v>
      </c>
      <c r="C33" s="152">
        <v>45017</v>
      </c>
      <c r="D33" s="142" t="str">
        <f t="shared" si="0"/>
        <v>Sat</v>
      </c>
      <c r="E33" s="143">
        <v>5</v>
      </c>
      <c r="F33" s="243" t="s">
        <v>742</v>
      </c>
      <c r="G33" s="144" t="s">
        <v>743</v>
      </c>
      <c r="H33" s="144" t="s">
        <v>749</v>
      </c>
      <c r="I33" s="144" t="s">
        <v>747</v>
      </c>
      <c r="J33" s="144" t="s">
        <v>762</v>
      </c>
      <c r="K33" s="196"/>
      <c r="L33" s="144"/>
      <c r="M33" s="147" t="s">
        <v>764</v>
      </c>
    </row>
    <row r="34" spans="2:13">
      <c r="B34" s="141">
        <v>3</v>
      </c>
      <c r="C34" s="152">
        <v>45018</v>
      </c>
      <c r="D34" s="142" t="str">
        <f t="shared" si="0"/>
        <v>Sun</v>
      </c>
      <c r="E34" s="143">
        <v>5</v>
      </c>
      <c r="F34" s="243" t="s">
        <v>742</v>
      </c>
      <c r="G34" s="144" t="s">
        <v>743</v>
      </c>
      <c r="H34" s="144" t="s">
        <v>749</v>
      </c>
      <c r="I34" s="144" t="s">
        <v>747</v>
      </c>
      <c r="J34" s="144" t="s">
        <v>762</v>
      </c>
      <c r="K34" s="196"/>
      <c r="L34" s="144"/>
      <c r="M34" s="147" t="s">
        <v>765</v>
      </c>
    </row>
    <row r="35" spans="2:13">
      <c r="B35" s="289">
        <v>5</v>
      </c>
      <c r="C35" s="229">
        <v>45031</v>
      </c>
      <c r="D35" s="230" t="str">
        <f t="shared" si="0"/>
        <v>Sat</v>
      </c>
      <c r="E35" s="231">
        <v>4</v>
      </c>
      <c r="F35" s="290" t="s">
        <v>743</v>
      </c>
      <c r="G35" s="232" t="s">
        <v>752</v>
      </c>
      <c r="H35" s="232" t="s">
        <v>744</v>
      </c>
      <c r="I35" s="232" t="s">
        <v>750</v>
      </c>
      <c r="J35" s="232"/>
      <c r="K35" s="291"/>
      <c r="L35" s="232"/>
      <c r="M35" s="234" t="s">
        <v>693</v>
      </c>
    </row>
    <row r="36" spans="2:13">
      <c r="B36" s="292">
        <v>9</v>
      </c>
      <c r="C36" s="229">
        <v>45059</v>
      </c>
      <c r="D36" s="230" t="str">
        <f t="shared" si="0"/>
        <v>Sat</v>
      </c>
      <c r="E36" s="231">
        <v>4</v>
      </c>
      <c r="F36" s="290" t="s">
        <v>743</v>
      </c>
      <c r="G36" s="232" t="s">
        <v>752</v>
      </c>
      <c r="H36" s="232" t="s">
        <v>744</v>
      </c>
      <c r="I36" s="232" t="s">
        <v>750</v>
      </c>
      <c r="J36" s="232"/>
      <c r="K36" s="291"/>
      <c r="L36" s="232"/>
      <c r="M36" s="234" t="s">
        <v>693</v>
      </c>
    </row>
    <row r="37" spans="2:13">
      <c r="B37" s="289">
        <v>18</v>
      </c>
      <c r="C37" s="229">
        <v>45094</v>
      </c>
      <c r="D37" s="230" t="str">
        <f t="shared" si="0"/>
        <v>Sat</v>
      </c>
      <c r="E37" s="231">
        <v>4</v>
      </c>
      <c r="F37" s="290" t="s">
        <v>743</v>
      </c>
      <c r="G37" s="232" t="s">
        <v>752</v>
      </c>
      <c r="H37" s="232" t="s">
        <v>744</v>
      </c>
      <c r="I37" s="232" t="s">
        <v>750</v>
      </c>
      <c r="J37" s="232"/>
      <c r="K37" s="291"/>
      <c r="L37" s="232"/>
      <c r="M37" s="234" t="s">
        <v>693</v>
      </c>
    </row>
    <row r="38" spans="2:13">
      <c r="B38" s="289">
        <v>19</v>
      </c>
      <c r="C38" s="229">
        <v>45095</v>
      </c>
      <c r="D38" s="230" t="str">
        <f t="shared" si="0"/>
        <v>Sun</v>
      </c>
      <c r="E38" s="231">
        <v>4</v>
      </c>
      <c r="F38" s="290" t="s">
        <v>743</v>
      </c>
      <c r="G38" s="232" t="s">
        <v>752</v>
      </c>
      <c r="H38" s="232" t="s">
        <v>744</v>
      </c>
      <c r="I38" s="232" t="s">
        <v>750</v>
      </c>
      <c r="J38" s="232"/>
      <c r="K38" s="291"/>
      <c r="L38" s="232"/>
      <c r="M38" s="234" t="s">
        <v>693</v>
      </c>
    </row>
    <row r="39" spans="2:13">
      <c r="B39" s="289">
        <v>23</v>
      </c>
      <c r="C39" s="229">
        <v>45122</v>
      </c>
      <c r="D39" s="230" t="str">
        <f t="shared" ref="D39:D56" si="1">IF(C39=0," ",TEXT(C39,"ddd"))</f>
        <v>Sat</v>
      </c>
      <c r="E39" s="235">
        <v>4</v>
      </c>
      <c r="F39" s="290" t="s">
        <v>743</v>
      </c>
      <c r="G39" s="232" t="s">
        <v>752</v>
      </c>
      <c r="H39" s="232" t="s">
        <v>744</v>
      </c>
      <c r="I39" s="232" t="s">
        <v>750</v>
      </c>
      <c r="J39" s="232"/>
      <c r="K39" s="291"/>
      <c r="L39" s="232"/>
      <c r="M39" s="234" t="s">
        <v>693</v>
      </c>
    </row>
    <row r="40" spans="2:13">
      <c r="B40" s="289">
        <v>30</v>
      </c>
      <c r="C40" s="229">
        <v>45157</v>
      </c>
      <c r="D40" s="230" t="str">
        <f t="shared" si="1"/>
        <v>Sat</v>
      </c>
      <c r="E40" s="231">
        <v>4</v>
      </c>
      <c r="F40" s="290" t="s">
        <v>743</v>
      </c>
      <c r="G40" s="232" t="s">
        <v>752</v>
      </c>
      <c r="H40" s="232" t="s">
        <v>744</v>
      </c>
      <c r="I40" s="232" t="s">
        <v>750</v>
      </c>
      <c r="J40" s="232"/>
      <c r="K40" s="291"/>
      <c r="L40" s="232"/>
      <c r="M40" s="234" t="s">
        <v>693</v>
      </c>
    </row>
    <row r="41" spans="2:13">
      <c r="B41" s="289">
        <v>35</v>
      </c>
      <c r="C41" s="229">
        <v>45185</v>
      </c>
      <c r="D41" s="230" t="str">
        <f t="shared" si="1"/>
        <v>Sat</v>
      </c>
      <c r="E41" s="231">
        <v>4</v>
      </c>
      <c r="F41" s="290" t="s">
        <v>743</v>
      </c>
      <c r="G41" s="232" t="s">
        <v>752</v>
      </c>
      <c r="H41" s="232" t="s">
        <v>744</v>
      </c>
      <c r="I41" s="232" t="s">
        <v>750</v>
      </c>
      <c r="J41" s="232"/>
      <c r="K41" s="291"/>
      <c r="L41" s="232"/>
      <c r="M41" s="234" t="s">
        <v>693</v>
      </c>
    </row>
    <row r="42" spans="2:13">
      <c r="B42" s="289">
        <v>44</v>
      </c>
      <c r="C42" s="229">
        <v>45242</v>
      </c>
      <c r="D42" s="230" t="str">
        <f t="shared" si="1"/>
        <v>Sun</v>
      </c>
      <c r="E42" s="231">
        <v>4</v>
      </c>
      <c r="F42" s="290" t="s">
        <v>743</v>
      </c>
      <c r="G42" s="232" t="s">
        <v>752</v>
      </c>
      <c r="H42" s="232" t="s">
        <v>744</v>
      </c>
      <c r="I42" s="232" t="s">
        <v>750</v>
      </c>
      <c r="J42" s="232"/>
      <c r="K42" s="291"/>
      <c r="L42" s="232"/>
      <c r="M42" s="234" t="s">
        <v>693</v>
      </c>
    </row>
    <row r="43" spans="2:13">
      <c r="B43" s="141">
        <v>1</v>
      </c>
      <c r="C43" s="152">
        <v>44958</v>
      </c>
      <c r="D43" s="142" t="str">
        <f t="shared" si="1"/>
        <v>Wed</v>
      </c>
      <c r="E43" s="196">
        <v>1</v>
      </c>
      <c r="F43" s="199" t="s">
        <v>741</v>
      </c>
      <c r="G43" s="197"/>
      <c r="H43" s="197"/>
      <c r="I43" s="197"/>
      <c r="J43" s="198"/>
      <c r="K43" s="146">
        <v>1</v>
      </c>
      <c r="L43" s="144"/>
      <c r="M43" s="143" t="s">
        <v>710</v>
      </c>
    </row>
    <row r="44" spans="2:13">
      <c r="B44" s="153">
        <v>46</v>
      </c>
      <c r="C44" s="154">
        <v>45262</v>
      </c>
      <c r="D44" s="155" t="str">
        <f t="shared" si="1"/>
        <v>Sat</v>
      </c>
      <c r="E44" s="156">
        <v>5</v>
      </c>
      <c r="F44" s="242" t="s">
        <v>742</v>
      </c>
      <c r="G44" s="157" t="s">
        <v>743</v>
      </c>
      <c r="H44" s="157" t="s">
        <v>749</v>
      </c>
      <c r="I44" s="157" t="s">
        <v>750</v>
      </c>
      <c r="J44" s="157" t="s">
        <v>751</v>
      </c>
      <c r="K44" s="281"/>
      <c r="L44" s="157"/>
      <c r="M44" s="161" t="s">
        <v>707</v>
      </c>
    </row>
    <row r="45" spans="2:13">
      <c r="B45" s="153">
        <v>47</v>
      </c>
      <c r="C45" s="154">
        <v>45263</v>
      </c>
      <c r="D45" s="155" t="str">
        <f t="shared" si="1"/>
        <v>Sun</v>
      </c>
      <c r="E45" s="156">
        <v>5</v>
      </c>
      <c r="F45" s="242" t="s">
        <v>742</v>
      </c>
      <c r="G45" s="157" t="s">
        <v>743</v>
      </c>
      <c r="H45" s="157" t="s">
        <v>749</v>
      </c>
      <c r="I45" s="157" t="s">
        <v>750</v>
      </c>
      <c r="J45" s="157" t="s">
        <v>751</v>
      </c>
      <c r="K45" s="281"/>
      <c r="L45" s="157"/>
      <c r="M45" s="161" t="s">
        <v>707</v>
      </c>
    </row>
    <row r="46" spans="2:13">
      <c r="B46" s="153">
        <v>48</v>
      </c>
      <c r="C46" s="154">
        <v>45269</v>
      </c>
      <c r="D46" s="155" t="str">
        <f t="shared" si="1"/>
        <v>Sat</v>
      </c>
      <c r="E46" s="156">
        <v>5</v>
      </c>
      <c r="F46" s="242" t="s">
        <v>742</v>
      </c>
      <c r="G46" s="157" t="s">
        <v>743</v>
      </c>
      <c r="H46" s="157" t="s">
        <v>749</v>
      </c>
      <c r="I46" s="157" t="s">
        <v>750</v>
      </c>
      <c r="J46" s="157" t="s">
        <v>751</v>
      </c>
      <c r="K46" s="281"/>
      <c r="L46" s="157"/>
      <c r="M46" s="161" t="s">
        <v>707</v>
      </c>
    </row>
    <row r="47" spans="2:13">
      <c r="B47" s="153">
        <v>49</v>
      </c>
      <c r="C47" s="154">
        <v>45270</v>
      </c>
      <c r="D47" s="155" t="str">
        <f t="shared" si="1"/>
        <v>Sun</v>
      </c>
      <c r="E47" s="156">
        <v>5</v>
      </c>
      <c r="F47" s="242" t="s">
        <v>742</v>
      </c>
      <c r="G47" s="157" t="s">
        <v>743</v>
      </c>
      <c r="H47" s="157" t="s">
        <v>749</v>
      </c>
      <c r="I47" s="157" t="s">
        <v>750</v>
      </c>
      <c r="J47" s="157" t="s">
        <v>751</v>
      </c>
      <c r="K47" s="281"/>
      <c r="L47" s="157"/>
      <c r="M47" s="161" t="s">
        <v>707</v>
      </c>
    </row>
    <row r="48" spans="2:13">
      <c r="B48" s="209">
        <v>50</v>
      </c>
      <c r="C48" s="154">
        <v>45276</v>
      </c>
      <c r="D48" s="155" t="str">
        <f t="shared" si="1"/>
        <v>Sat</v>
      </c>
      <c r="E48" s="156">
        <v>5</v>
      </c>
      <c r="F48" s="242" t="s">
        <v>742</v>
      </c>
      <c r="G48" s="157" t="s">
        <v>743</v>
      </c>
      <c r="H48" s="157" t="s">
        <v>749</v>
      </c>
      <c r="I48" s="157" t="s">
        <v>750</v>
      </c>
      <c r="J48" s="157" t="s">
        <v>751</v>
      </c>
      <c r="K48" s="281"/>
      <c r="L48" s="157"/>
      <c r="M48" s="161" t="s">
        <v>707</v>
      </c>
    </row>
    <row r="49" spans="2:13">
      <c r="B49" s="141">
        <v>12</v>
      </c>
      <c r="C49" s="152">
        <v>45067</v>
      </c>
      <c r="D49" s="142" t="str">
        <f t="shared" si="1"/>
        <v>Sun</v>
      </c>
      <c r="E49" s="143">
        <v>3</v>
      </c>
      <c r="F49" s="243" t="s">
        <v>745</v>
      </c>
      <c r="G49" s="144" t="s">
        <v>753</v>
      </c>
      <c r="H49" s="144" t="s">
        <v>754</v>
      </c>
      <c r="I49" s="144"/>
      <c r="J49" s="144"/>
      <c r="K49" s="196"/>
      <c r="L49" s="144"/>
      <c r="M49" s="147" t="s">
        <v>699</v>
      </c>
    </row>
    <row r="50" spans="2:13">
      <c r="B50" s="141">
        <v>16</v>
      </c>
      <c r="C50" s="152">
        <v>45088</v>
      </c>
      <c r="D50" s="142" t="str">
        <f t="shared" si="1"/>
        <v>Sun</v>
      </c>
      <c r="E50" s="143">
        <v>3</v>
      </c>
      <c r="F50" s="243" t="s">
        <v>744</v>
      </c>
      <c r="G50" s="144" t="s">
        <v>753</v>
      </c>
      <c r="H50" s="144" t="s">
        <v>754</v>
      </c>
      <c r="I50" s="144"/>
      <c r="J50" s="144"/>
      <c r="K50" s="196"/>
      <c r="L50" s="144"/>
      <c r="M50" s="147" t="s">
        <v>699</v>
      </c>
    </row>
    <row r="51" spans="2:13">
      <c r="B51" s="141">
        <v>25</v>
      </c>
      <c r="C51" s="152">
        <v>45130</v>
      </c>
      <c r="D51" s="142" t="str">
        <f t="shared" si="1"/>
        <v>Sun</v>
      </c>
      <c r="E51" s="143">
        <v>3</v>
      </c>
      <c r="F51" s="243" t="s">
        <v>744</v>
      </c>
      <c r="G51" s="144" t="s">
        <v>753</v>
      </c>
      <c r="H51" s="144" t="s">
        <v>754</v>
      </c>
      <c r="I51" s="144"/>
      <c r="J51" s="144"/>
      <c r="K51" s="196"/>
      <c r="L51" s="144"/>
      <c r="M51" s="147" t="s">
        <v>699</v>
      </c>
    </row>
    <row r="52" spans="2:13">
      <c r="B52" s="141">
        <v>36</v>
      </c>
      <c r="C52" s="152">
        <v>45186</v>
      </c>
      <c r="D52" s="142" t="str">
        <f t="shared" si="1"/>
        <v>Sun</v>
      </c>
      <c r="E52" s="143">
        <v>3</v>
      </c>
      <c r="F52" s="243" t="s">
        <v>745</v>
      </c>
      <c r="G52" s="144" t="s">
        <v>753</v>
      </c>
      <c r="H52" s="144" t="s">
        <v>754</v>
      </c>
      <c r="I52" s="144"/>
      <c r="J52" s="144"/>
      <c r="K52" s="196"/>
      <c r="L52" s="144"/>
      <c r="M52" s="147" t="s">
        <v>699</v>
      </c>
    </row>
    <row r="53" spans="2:13">
      <c r="B53" s="153">
        <v>38</v>
      </c>
      <c r="C53" s="154">
        <v>45213</v>
      </c>
      <c r="D53" s="155" t="str">
        <f t="shared" si="1"/>
        <v>Sat</v>
      </c>
      <c r="E53" s="156">
        <v>5</v>
      </c>
      <c r="F53" s="242" t="s">
        <v>747</v>
      </c>
      <c r="G53" s="157" t="s">
        <v>751</v>
      </c>
      <c r="H53" s="157" t="s">
        <v>756</v>
      </c>
      <c r="I53" s="157" t="s">
        <v>757</v>
      </c>
      <c r="J53" s="157" t="s">
        <v>758</v>
      </c>
      <c r="K53" s="281"/>
      <c r="L53" s="157"/>
      <c r="M53" s="161" t="s">
        <v>704</v>
      </c>
    </row>
    <row r="54" spans="2:13">
      <c r="B54" s="153">
        <v>39</v>
      </c>
      <c r="C54" s="154">
        <v>45220</v>
      </c>
      <c r="D54" s="155" t="str">
        <f t="shared" si="1"/>
        <v>Sat</v>
      </c>
      <c r="E54" s="156">
        <v>5</v>
      </c>
      <c r="F54" s="242" t="s">
        <v>747</v>
      </c>
      <c r="G54" s="157" t="s">
        <v>751</v>
      </c>
      <c r="H54" s="157" t="s">
        <v>756</v>
      </c>
      <c r="I54" s="157" t="s">
        <v>757</v>
      </c>
      <c r="J54" s="157" t="s">
        <v>758</v>
      </c>
      <c r="K54" s="281"/>
      <c r="L54" s="157"/>
      <c r="M54" s="161" t="s">
        <v>704</v>
      </c>
    </row>
    <row r="55" spans="2:13">
      <c r="B55" s="153">
        <v>40</v>
      </c>
      <c r="C55" s="154">
        <v>45226</v>
      </c>
      <c r="D55" s="155" t="str">
        <f t="shared" si="1"/>
        <v>Fri</v>
      </c>
      <c r="E55" s="156">
        <v>3</v>
      </c>
      <c r="F55" s="242" t="s">
        <v>748</v>
      </c>
      <c r="G55" s="157" t="s">
        <v>757</v>
      </c>
      <c r="H55" s="157" t="s">
        <v>758</v>
      </c>
      <c r="I55" s="157"/>
      <c r="J55" s="157"/>
      <c r="K55" s="281"/>
      <c r="L55" s="157"/>
      <c r="M55" s="161" t="s">
        <v>704</v>
      </c>
    </row>
    <row r="56" spans="2:13">
      <c r="B56" s="153">
        <v>41</v>
      </c>
      <c r="C56" s="154">
        <v>45227</v>
      </c>
      <c r="D56" s="155" t="str">
        <f t="shared" si="1"/>
        <v>Sat</v>
      </c>
      <c r="E56" s="156">
        <v>5</v>
      </c>
      <c r="F56" s="242" t="s">
        <v>747</v>
      </c>
      <c r="G56" s="157" t="s">
        <v>751</v>
      </c>
      <c r="H56" s="157" t="s">
        <v>756</v>
      </c>
      <c r="I56" s="157" t="s">
        <v>757</v>
      </c>
      <c r="J56" s="157" t="s">
        <v>758</v>
      </c>
      <c r="K56" s="281"/>
      <c r="L56" s="157"/>
      <c r="M56" s="161" t="s">
        <v>704</v>
      </c>
    </row>
    <row r="57" spans="2:13">
      <c r="B57" s="170"/>
      <c r="C57" s="136"/>
      <c r="D57" s="136"/>
      <c r="E57" s="136"/>
      <c r="F57" s="136"/>
      <c r="G57" s="136"/>
      <c r="H57" s="136"/>
      <c r="I57" s="136"/>
      <c r="J57" s="136"/>
      <c r="K57" s="184"/>
      <c r="L57" s="136"/>
      <c r="M57" s="136"/>
    </row>
    <row r="58" spans="2:13">
      <c r="B58" s="136"/>
      <c r="C58" s="136"/>
      <c r="D58" s="136"/>
      <c r="E58" s="136"/>
      <c r="F58" s="136"/>
      <c r="G58" s="136"/>
      <c r="H58" s="136"/>
      <c r="I58" s="136"/>
      <c r="J58" s="136"/>
      <c r="K58" s="184"/>
      <c r="L58" s="136"/>
    </row>
  </sheetData>
  <sortState xmlns:xlrd2="http://schemas.microsoft.com/office/spreadsheetml/2017/richdata2" ref="B7:M56">
    <sortCondition ref="M7:M56"/>
    <sortCondition ref="C7:C56"/>
  </sortState>
  <pageMargins left="0.7" right="0.7" top="0.75" bottom="0.75" header="0.3" footer="0.3"/>
  <pageSetup scale="73" fitToWidth="0" orientation="portrait" r:id="rId1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17">
    <pageSetUpPr fitToPage="1"/>
  </sheetPr>
  <dimension ref="B1:AP59"/>
  <sheetViews>
    <sheetView workbookViewId="0"/>
  </sheetViews>
  <sheetFormatPr defaultRowHeight="15"/>
  <cols>
    <col min="3" max="3" width="9.28515625" bestFit="1" customWidth="1"/>
    <col min="5" max="5" width="6.140625" customWidth="1"/>
    <col min="8" max="8" width="9.28515625" customWidth="1"/>
    <col min="9" max="10" width="7.7109375" customWidth="1"/>
    <col min="11" max="11" width="6.28515625" style="3" customWidth="1"/>
    <col min="12" max="12" width="4.85546875" customWidth="1"/>
    <col min="13" max="13" width="20.140625" customWidth="1"/>
    <col min="14" max="14" width="255.7109375" customWidth="1"/>
  </cols>
  <sheetData>
    <row r="1" spans="2:42" s="136" customFormat="1" ht="83.45" customHeight="1">
      <c r="B1" s="137"/>
      <c r="C1" s="138"/>
      <c r="D1" s="138"/>
      <c r="E1" s="165"/>
      <c r="F1" s="166"/>
      <c r="G1" s="166"/>
      <c r="H1" s="166"/>
      <c r="I1" s="166"/>
      <c r="J1" s="139"/>
      <c r="K1" s="140"/>
      <c r="L1" s="139"/>
      <c r="M1" s="137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</row>
    <row r="2" spans="2:42" s="136" customFormat="1" ht="29.45" customHeight="1">
      <c r="B2" s="137" t="s">
        <v>15</v>
      </c>
      <c r="C2" s="167" t="s">
        <v>709</v>
      </c>
      <c r="D2" s="168"/>
      <c r="E2" s="165"/>
      <c r="F2" s="169"/>
      <c r="G2" s="169"/>
      <c r="H2" s="169"/>
      <c r="I2" s="169"/>
      <c r="J2" s="170"/>
      <c r="K2" s="140"/>
      <c r="L2" s="170"/>
      <c r="M2" s="137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2:42" s="136" customFormat="1" ht="14.45" customHeight="1" thickBot="1">
      <c r="B3" s="169"/>
      <c r="C3" s="171"/>
      <c r="D3" s="171"/>
      <c r="E3" s="165"/>
      <c r="F3" s="172"/>
      <c r="G3" s="172"/>
      <c r="H3" s="172"/>
      <c r="I3" s="172"/>
      <c r="J3" s="173" t="s">
        <v>0</v>
      </c>
      <c r="K3" s="278">
        <f>SUM(K7:K139)</f>
        <v>1121</v>
      </c>
      <c r="L3" s="173"/>
      <c r="M3" s="175">
        <f ca="1">TODAY()</f>
        <v>45278</v>
      </c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2:42" s="136" customFormat="1" ht="0.6" customHeight="1" thickBot="1">
      <c r="B4" s="169"/>
      <c r="C4" s="171"/>
      <c r="D4" s="171"/>
      <c r="E4" s="165"/>
      <c r="F4" s="172"/>
      <c r="G4" s="172"/>
      <c r="H4" s="172"/>
      <c r="I4" s="172"/>
      <c r="J4" s="173"/>
      <c r="K4" s="278"/>
      <c r="L4" s="173"/>
      <c r="M4" s="176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2:42" s="136" customFormat="1" ht="37.15" customHeight="1" thickBot="1">
      <c r="B5" s="192" t="s">
        <v>477</v>
      </c>
      <c r="C5" s="193" t="s">
        <v>478</v>
      </c>
      <c r="D5" s="193"/>
      <c r="E5" s="201" t="s">
        <v>714</v>
      </c>
      <c r="F5" s="177">
        <v>1</v>
      </c>
      <c r="G5" s="178">
        <v>2</v>
      </c>
      <c r="H5" s="178">
        <v>3</v>
      </c>
      <c r="I5" s="178">
        <v>4</v>
      </c>
      <c r="J5" s="178">
        <v>5</v>
      </c>
      <c r="K5" s="279" t="s">
        <v>1</v>
      </c>
      <c r="L5" s="200" t="s">
        <v>715</v>
      </c>
      <c r="M5" s="194" t="s">
        <v>2</v>
      </c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</row>
    <row r="6" spans="2:42">
      <c r="L6" s="240"/>
    </row>
    <row r="7" spans="2:42">
      <c r="B7" s="141">
        <v>8</v>
      </c>
      <c r="C7" s="152">
        <v>45052</v>
      </c>
      <c r="D7" s="142" t="str">
        <f t="shared" ref="D7:D38" si="0">IF(C7=0," ",TEXT(C7,"ddd"))</f>
        <v>Sat</v>
      </c>
      <c r="E7" s="143">
        <v>4</v>
      </c>
      <c r="F7" s="243" t="s">
        <v>744</v>
      </c>
      <c r="G7" s="144" t="s">
        <v>753</v>
      </c>
      <c r="H7" s="144" t="s">
        <v>754</v>
      </c>
      <c r="I7" s="144" t="s">
        <v>755</v>
      </c>
      <c r="J7" s="148"/>
      <c r="K7" s="196"/>
      <c r="L7" s="148"/>
      <c r="M7" s="147" t="s">
        <v>697</v>
      </c>
    </row>
    <row r="8" spans="2:42">
      <c r="B8" s="141">
        <v>15</v>
      </c>
      <c r="C8" s="152">
        <v>45080</v>
      </c>
      <c r="D8" s="142" t="str">
        <f t="shared" si="0"/>
        <v>Sat</v>
      </c>
      <c r="E8" s="287">
        <v>4</v>
      </c>
      <c r="F8" s="243" t="s">
        <v>744</v>
      </c>
      <c r="G8" s="284" t="s">
        <v>753</v>
      </c>
      <c r="H8" s="284" t="s">
        <v>754</v>
      </c>
      <c r="I8" s="284" t="s">
        <v>755</v>
      </c>
      <c r="J8" s="284"/>
      <c r="K8" s="285"/>
      <c r="L8" s="284"/>
      <c r="M8" s="288" t="s">
        <v>697</v>
      </c>
    </row>
    <row r="9" spans="2:42">
      <c r="B9" s="141">
        <v>22</v>
      </c>
      <c r="C9" s="152">
        <v>45108</v>
      </c>
      <c r="D9" s="286" t="str">
        <f t="shared" si="0"/>
        <v>Sat</v>
      </c>
      <c r="E9" s="287">
        <v>4</v>
      </c>
      <c r="F9" s="283" t="s">
        <v>744</v>
      </c>
      <c r="G9" s="284" t="s">
        <v>753</v>
      </c>
      <c r="H9" s="284" t="s">
        <v>754</v>
      </c>
      <c r="I9" s="284" t="s">
        <v>755</v>
      </c>
      <c r="J9" s="284"/>
      <c r="K9" s="285"/>
      <c r="L9" s="284"/>
      <c r="M9" s="288" t="s">
        <v>697</v>
      </c>
    </row>
    <row r="10" spans="2:42">
      <c r="B10" s="141">
        <v>28</v>
      </c>
      <c r="C10" s="152">
        <v>45143</v>
      </c>
      <c r="D10" s="142" t="str">
        <f t="shared" si="0"/>
        <v>Sat</v>
      </c>
      <c r="E10" s="143">
        <v>4</v>
      </c>
      <c r="F10" s="283" t="s">
        <v>744</v>
      </c>
      <c r="G10" s="284" t="s">
        <v>753</v>
      </c>
      <c r="H10" s="284" t="s">
        <v>754</v>
      </c>
      <c r="I10" s="284" t="s">
        <v>755</v>
      </c>
      <c r="J10" s="284"/>
      <c r="K10" s="285"/>
      <c r="L10" s="284"/>
      <c r="M10" s="147" t="s">
        <v>697</v>
      </c>
    </row>
    <row r="11" spans="2:42">
      <c r="B11" s="141">
        <v>34</v>
      </c>
      <c r="C11" s="152">
        <v>45178</v>
      </c>
      <c r="D11" s="142" t="str">
        <f t="shared" si="0"/>
        <v>Sat</v>
      </c>
      <c r="E11" s="143">
        <v>4</v>
      </c>
      <c r="F11" s="243" t="s">
        <v>745</v>
      </c>
      <c r="G11" s="144" t="s">
        <v>753</v>
      </c>
      <c r="H11" s="144" t="s">
        <v>754</v>
      </c>
      <c r="I11" s="144" t="s">
        <v>755</v>
      </c>
      <c r="J11" s="144"/>
      <c r="K11" s="196"/>
      <c r="L11" s="144"/>
      <c r="M11" s="147" t="s">
        <v>697</v>
      </c>
    </row>
    <row r="12" spans="2:42">
      <c r="B12" s="141">
        <v>44</v>
      </c>
      <c r="C12" s="152">
        <v>45241</v>
      </c>
      <c r="D12" s="142" t="str">
        <f t="shared" si="0"/>
        <v>Sat</v>
      </c>
      <c r="E12" s="143">
        <v>4</v>
      </c>
      <c r="F12" s="243" t="s">
        <v>746</v>
      </c>
      <c r="G12" s="144" t="s">
        <v>744</v>
      </c>
      <c r="H12" s="144" t="s">
        <v>753</v>
      </c>
      <c r="I12" s="144" t="s">
        <v>754</v>
      </c>
      <c r="J12" s="144"/>
      <c r="K12" s="196"/>
      <c r="L12" s="144"/>
      <c r="M12" s="147" t="s">
        <v>697</v>
      </c>
    </row>
    <row r="13" spans="2:42">
      <c r="B13" s="141">
        <v>12</v>
      </c>
      <c r="C13" s="152">
        <v>45066</v>
      </c>
      <c r="D13" s="142" t="str">
        <f t="shared" si="0"/>
        <v>Sat</v>
      </c>
      <c r="E13" s="143">
        <v>1</v>
      </c>
      <c r="F13" s="243" t="s">
        <v>717</v>
      </c>
      <c r="G13" s="144"/>
      <c r="H13" s="144"/>
      <c r="I13" s="144"/>
      <c r="J13" s="144"/>
      <c r="K13" s="196"/>
      <c r="L13" s="144"/>
      <c r="M13" s="147" t="s">
        <v>698</v>
      </c>
    </row>
    <row r="14" spans="2:42">
      <c r="B14" s="141">
        <v>5</v>
      </c>
      <c r="C14" s="152">
        <v>45028</v>
      </c>
      <c r="D14" s="142" t="str">
        <f t="shared" si="0"/>
        <v>Wed</v>
      </c>
      <c r="E14" s="143">
        <v>1</v>
      </c>
      <c r="F14" s="243" t="s">
        <v>741</v>
      </c>
      <c r="G14" s="148"/>
      <c r="H14" s="148"/>
      <c r="I14" s="148"/>
      <c r="J14" s="144"/>
      <c r="K14" s="196"/>
      <c r="L14" s="144"/>
      <c r="M14" s="147" t="s">
        <v>708</v>
      </c>
    </row>
    <row r="15" spans="2:42">
      <c r="B15" s="141">
        <v>7</v>
      </c>
      <c r="C15" s="152">
        <v>45037</v>
      </c>
      <c r="D15" s="142" t="str">
        <f t="shared" si="0"/>
        <v>Fri</v>
      </c>
      <c r="E15" s="143">
        <v>1</v>
      </c>
      <c r="F15" s="243" t="s">
        <v>741</v>
      </c>
      <c r="G15" s="148"/>
      <c r="H15" s="148"/>
      <c r="I15" s="148"/>
      <c r="J15" s="144"/>
      <c r="K15" s="196"/>
      <c r="L15" s="144"/>
      <c r="M15" s="147" t="s">
        <v>708</v>
      </c>
    </row>
    <row r="16" spans="2:42">
      <c r="B16" s="141">
        <v>9</v>
      </c>
      <c r="C16" s="152">
        <v>45058</v>
      </c>
      <c r="D16" s="142" t="str">
        <f t="shared" si="0"/>
        <v>Fri</v>
      </c>
      <c r="E16" s="143">
        <v>1</v>
      </c>
      <c r="F16" s="243" t="s">
        <v>741</v>
      </c>
      <c r="G16" s="148"/>
      <c r="H16" s="148"/>
      <c r="I16" s="144"/>
      <c r="J16" s="144"/>
      <c r="K16" s="196"/>
      <c r="L16" s="144"/>
      <c r="M16" s="147" t="s">
        <v>708</v>
      </c>
    </row>
    <row r="17" spans="2:13">
      <c r="B17" s="179">
        <v>11</v>
      </c>
      <c r="C17" s="152">
        <v>45063</v>
      </c>
      <c r="D17" s="142" t="str">
        <f t="shared" si="0"/>
        <v>Wed</v>
      </c>
      <c r="E17" s="143">
        <v>1</v>
      </c>
      <c r="F17" s="243" t="s">
        <v>741</v>
      </c>
      <c r="G17" s="148"/>
      <c r="H17" s="148"/>
      <c r="I17" s="148"/>
      <c r="J17" s="144"/>
      <c r="K17" s="196"/>
      <c r="L17" s="144"/>
      <c r="M17" s="147" t="s">
        <v>708</v>
      </c>
    </row>
    <row r="18" spans="2:13">
      <c r="B18" s="141">
        <v>14</v>
      </c>
      <c r="C18" s="152">
        <v>45072</v>
      </c>
      <c r="D18" s="142" t="str">
        <f t="shared" si="0"/>
        <v>Fri</v>
      </c>
      <c r="E18" s="143">
        <v>1</v>
      </c>
      <c r="F18" s="243" t="s">
        <v>741</v>
      </c>
      <c r="G18" s="144"/>
      <c r="H18" s="144"/>
      <c r="I18" s="144"/>
      <c r="J18" s="144"/>
      <c r="K18" s="196"/>
      <c r="L18" s="144"/>
      <c r="M18" s="147" t="s">
        <v>708</v>
      </c>
    </row>
    <row r="19" spans="2:13">
      <c r="B19" s="141">
        <v>16</v>
      </c>
      <c r="C19" s="152">
        <v>45086</v>
      </c>
      <c r="D19" s="142" t="str">
        <f t="shared" si="0"/>
        <v>Fri</v>
      </c>
      <c r="E19" s="143">
        <v>1</v>
      </c>
      <c r="F19" s="243" t="s">
        <v>741</v>
      </c>
      <c r="G19" s="144"/>
      <c r="H19" s="144"/>
      <c r="I19" s="144"/>
      <c r="J19" s="144"/>
      <c r="K19" s="196"/>
      <c r="L19" s="144"/>
      <c r="M19" s="147" t="s">
        <v>708</v>
      </c>
    </row>
    <row r="20" spans="2:13">
      <c r="B20" s="141">
        <v>18</v>
      </c>
      <c r="C20" s="152">
        <v>45091</v>
      </c>
      <c r="D20" s="142" t="str">
        <f t="shared" si="0"/>
        <v>Wed</v>
      </c>
      <c r="E20" s="143">
        <v>1</v>
      </c>
      <c r="F20" s="243" t="s">
        <v>741</v>
      </c>
      <c r="G20" s="144"/>
      <c r="H20" s="144"/>
      <c r="I20" s="144"/>
      <c r="J20" s="144"/>
      <c r="K20" s="196"/>
      <c r="L20" s="144"/>
      <c r="M20" s="147" t="s">
        <v>708</v>
      </c>
    </row>
    <row r="21" spans="2:13">
      <c r="B21" s="141">
        <v>21</v>
      </c>
      <c r="C21" s="152">
        <v>45100</v>
      </c>
      <c r="D21" s="142" t="str">
        <f t="shared" si="0"/>
        <v>Fri</v>
      </c>
      <c r="E21" s="143">
        <v>1</v>
      </c>
      <c r="F21" s="243" t="s">
        <v>741</v>
      </c>
      <c r="G21" s="144"/>
      <c r="H21" s="144"/>
      <c r="I21" s="144"/>
      <c r="J21" s="144"/>
      <c r="K21" s="196"/>
      <c r="L21" s="144"/>
      <c r="M21" s="147" t="s">
        <v>708</v>
      </c>
    </row>
    <row r="22" spans="2:13">
      <c r="B22" s="141">
        <v>23</v>
      </c>
      <c r="C22" s="152">
        <v>45121</v>
      </c>
      <c r="D22" s="142" t="str">
        <f t="shared" si="0"/>
        <v>Fri</v>
      </c>
      <c r="E22" s="143">
        <v>1</v>
      </c>
      <c r="F22" s="243" t="s">
        <v>741</v>
      </c>
      <c r="G22" s="144"/>
      <c r="H22" s="144"/>
      <c r="I22" s="144"/>
      <c r="J22" s="144"/>
      <c r="K22" s="196"/>
      <c r="L22" s="144"/>
      <c r="M22" s="147" t="s">
        <v>708</v>
      </c>
    </row>
    <row r="23" spans="2:13">
      <c r="B23" s="141">
        <v>25</v>
      </c>
      <c r="C23" s="152">
        <v>45126</v>
      </c>
      <c r="D23" s="142" t="str">
        <f t="shared" si="0"/>
        <v>Wed</v>
      </c>
      <c r="E23" s="143">
        <v>1</v>
      </c>
      <c r="F23" s="243" t="s">
        <v>741</v>
      </c>
      <c r="G23" s="144"/>
      <c r="H23" s="144"/>
      <c r="I23" s="144"/>
      <c r="J23" s="144"/>
      <c r="K23" s="196"/>
      <c r="L23" s="144"/>
      <c r="M23" s="147" t="s">
        <v>708</v>
      </c>
    </row>
    <row r="24" spans="2:13">
      <c r="B24" s="141">
        <v>27</v>
      </c>
      <c r="C24" s="152">
        <v>45135</v>
      </c>
      <c r="D24" s="142" t="str">
        <f t="shared" si="0"/>
        <v>Fri</v>
      </c>
      <c r="E24" s="143">
        <v>1</v>
      </c>
      <c r="F24" s="243" t="s">
        <v>741</v>
      </c>
      <c r="G24" s="144"/>
      <c r="H24" s="144"/>
      <c r="I24" s="144"/>
      <c r="J24" s="144"/>
      <c r="K24" s="196"/>
      <c r="L24" s="144"/>
      <c r="M24" s="147" t="s">
        <v>708</v>
      </c>
    </row>
    <row r="25" spans="2:13">
      <c r="B25" s="141">
        <v>29</v>
      </c>
      <c r="C25" s="152">
        <v>45149</v>
      </c>
      <c r="D25" s="142" t="str">
        <f t="shared" si="0"/>
        <v>Fri</v>
      </c>
      <c r="E25" s="143">
        <v>1</v>
      </c>
      <c r="F25" s="243" t="s">
        <v>741</v>
      </c>
      <c r="G25" s="144"/>
      <c r="H25" s="144"/>
      <c r="I25" s="144"/>
      <c r="J25" s="144"/>
      <c r="K25" s="196"/>
      <c r="L25" s="144"/>
      <c r="M25" s="147" t="s">
        <v>708</v>
      </c>
    </row>
    <row r="26" spans="2:13">
      <c r="B26" s="141">
        <v>30</v>
      </c>
      <c r="C26" s="152">
        <v>45154</v>
      </c>
      <c r="D26" s="142" t="str">
        <f t="shared" si="0"/>
        <v>Wed</v>
      </c>
      <c r="E26" s="143">
        <v>1</v>
      </c>
      <c r="F26" s="243" t="s">
        <v>741</v>
      </c>
      <c r="G26" s="144"/>
      <c r="H26" s="144"/>
      <c r="I26" s="144"/>
      <c r="J26" s="148"/>
      <c r="K26" s="196"/>
      <c r="L26" s="148"/>
      <c r="M26" s="147" t="s">
        <v>708</v>
      </c>
    </row>
    <row r="27" spans="2:13">
      <c r="B27" s="141">
        <v>32</v>
      </c>
      <c r="C27" s="152">
        <v>45163</v>
      </c>
      <c r="D27" s="142" t="str">
        <f t="shared" si="0"/>
        <v>Fri</v>
      </c>
      <c r="E27" s="143">
        <v>1</v>
      </c>
      <c r="F27" s="243" t="s">
        <v>741</v>
      </c>
      <c r="G27" s="144"/>
      <c r="H27" s="144"/>
      <c r="I27" s="144"/>
      <c r="J27" s="144"/>
      <c r="K27" s="196"/>
      <c r="L27" s="144"/>
      <c r="M27" s="147" t="s">
        <v>708</v>
      </c>
    </row>
    <row r="28" spans="2:13">
      <c r="B28" s="141">
        <v>33</v>
      </c>
      <c r="C28" s="152">
        <v>45177</v>
      </c>
      <c r="D28" s="142" t="str">
        <f t="shared" si="0"/>
        <v>Fri</v>
      </c>
      <c r="E28" s="143">
        <v>1</v>
      </c>
      <c r="F28" s="243" t="s">
        <v>741</v>
      </c>
      <c r="G28" s="144"/>
      <c r="H28" s="144"/>
      <c r="I28" s="144"/>
      <c r="J28" s="148"/>
      <c r="K28" s="196"/>
      <c r="L28" s="148"/>
      <c r="M28" s="147" t="s">
        <v>708</v>
      </c>
    </row>
    <row r="29" spans="2:13">
      <c r="B29" s="141">
        <v>35</v>
      </c>
      <c r="C29" s="152">
        <v>45182</v>
      </c>
      <c r="D29" s="142" t="str">
        <f t="shared" si="0"/>
        <v>Wed</v>
      </c>
      <c r="E29" s="143">
        <v>1</v>
      </c>
      <c r="F29" s="243" t="s">
        <v>741</v>
      </c>
      <c r="G29" s="144"/>
      <c r="H29" s="144"/>
      <c r="I29" s="144"/>
      <c r="J29" s="144"/>
      <c r="K29" s="196"/>
      <c r="L29" s="144"/>
      <c r="M29" s="147" t="s">
        <v>708</v>
      </c>
    </row>
    <row r="30" spans="2:13">
      <c r="B30" s="141">
        <v>38</v>
      </c>
      <c r="C30" s="152">
        <v>45191</v>
      </c>
      <c r="D30" s="142" t="str">
        <f t="shared" si="0"/>
        <v>Fri</v>
      </c>
      <c r="E30" s="237">
        <v>1</v>
      </c>
      <c r="F30" s="243" t="s">
        <v>741</v>
      </c>
      <c r="G30" s="144"/>
      <c r="H30" s="144"/>
      <c r="I30" s="144"/>
      <c r="J30" s="144"/>
      <c r="K30" s="196"/>
      <c r="L30" s="144"/>
      <c r="M30" s="147" t="s">
        <v>708</v>
      </c>
    </row>
    <row r="31" spans="2:13">
      <c r="B31" s="141">
        <v>43</v>
      </c>
      <c r="C31" s="152">
        <v>45238</v>
      </c>
      <c r="D31" s="142" t="str">
        <f t="shared" si="0"/>
        <v>Wed</v>
      </c>
      <c r="E31" s="143">
        <v>1</v>
      </c>
      <c r="F31" s="243" t="s">
        <v>741</v>
      </c>
      <c r="G31" s="144"/>
      <c r="H31" s="144"/>
      <c r="I31" s="144"/>
      <c r="J31" s="144"/>
      <c r="K31" s="196"/>
      <c r="L31" s="144"/>
      <c r="M31" s="147" t="s">
        <v>708</v>
      </c>
    </row>
    <row r="32" spans="2:13">
      <c r="B32" s="141">
        <v>46</v>
      </c>
      <c r="C32" s="152">
        <v>45247</v>
      </c>
      <c r="D32" s="142" t="str">
        <f t="shared" si="0"/>
        <v>Fri</v>
      </c>
      <c r="E32" s="143">
        <v>1</v>
      </c>
      <c r="F32" s="243" t="s">
        <v>741</v>
      </c>
      <c r="G32" s="144"/>
      <c r="H32" s="144"/>
      <c r="I32" s="144"/>
      <c r="J32" s="144"/>
      <c r="K32" s="196"/>
      <c r="L32" s="144"/>
      <c r="M32" s="147" t="s">
        <v>708</v>
      </c>
    </row>
    <row r="33" spans="2:13">
      <c r="B33" s="141">
        <v>3</v>
      </c>
      <c r="C33" s="152">
        <v>45017</v>
      </c>
      <c r="D33" s="142" t="str">
        <f t="shared" si="0"/>
        <v>Sat</v>
      </c>
      <c r="E33" s="143">
        <v>5</v>
      </c>
      <c r="F33" s="243" t="s">
        <v>742</v>
      </c>
      <c r="G33" s="144" t="s">
        <v>743</v>
      </c>
      <c r="H33" s="144" t="s">
        <v>749</v>
      </c>
      <c r="I33" s="144" t="s">
        <v>747</v>
      </c>
      <c r="J33" s="144" t="s">
        <v>762</v>
      </c>
      <c r="K33" s="196">
        <v>410</v>
      </c>
      <c r="L33" s="144"/>
      <c r="M33" s="147" t="s">
        <v>764</v>
      </c>
    </row>
    <row r="34" spans="2:13">
      <c r="B34" s="141">
        <v>4</v>
      </c>
      <c r="C34" s="152">
        <v>45018</v>
      </c>
      <c r="D34" s="142" t="str">
        <f t="shared" si="0"/>
        <v>Sun</v>
      </c>
      <c r="E34" s="143">
        <v>5</v>
      </c>
      <c r="F34" s="243" t="s">
        <v>742</v>
      </c>
      <c r="G34" s="144" t="s">
        <v>743</v>
      </c>
      <c r="H34" s="144" t="s">
        <v>749</v>
      </c>
      <c r="I34" s="144" t="s">
        <v>747</v>
      </c>
      <c r="J34" s="144" t="s">
        <v>762</v>
      </c>
      <c r="K34" s="196">
        <v>707</v>
      </c>
      <c r="L34" s="144"/>
      <c r="M34" s="147" t="s">
        <v>765</v>
      </c>
    </row>
    <row r="35" spans="2:13">
      <c r="B35" s="141">
        <v>6</v>
      </c>
      <c r="C35" s="152">
        <v>45031</v>
      </c>
      <c r="D35" s="142" t="str">
        <f t="shared" si="0"/>
        <v>Sat</v>
      </c>
      <c r="E35" s="143">
        <v>4</v>
      </c>
      <c r="F35" s="243" t="s">
        <v>743</v>
      </c>
      <c r="G35" s="144" t="s">
        <v>752</v>
      </c>
      <c r="H35" s="144" t="s">
        <v>744</v>
      </c>
      <c r="I35" s="144" t="s">
        <v>750</v>
      </c>
      <c r="J35" s="144"/>
      <c r="K35" s="196"/>
      <c r="L35" s="144"/>
      <c r="M35" s="147" t="s">
        <v>693</v>
      </c>
    </row>
    <row r="36" spans="2:13">
      <c r="B36" s="179">
        <v>10</v>
      </c>
      <c r="C36" s="152">
        <v>45059</v>
      </c>
      <c r="D36" s="142" t="str">
        <f t="shared" si="0"/>
        <v>Sat</v>
      </c>
      <c r="E36" s="143">
        <v>4</v>
      </c>
      <c r="F36" s="243" t="s">
        <v>743</v>
      </c>
      <c r="G36" s="144" t="s">
        <v>752</v>
      </c>
      <c r="H36" s="144" t="s">
        <v>744</v>
      </c>
      <c r="I36" s="144" t="s">
        <v>750</v>
      </c>
      <c r="J36" s="144"/>
      <c r="K36" s="196"/>
      <c r="L36" s="144"/>
      <c r="M36" s="147" t="s">
        <v>693</v>
      </c>
    </row>
    <row r="37" spans="2:13">
      <c r="B37" s="141">
        <v>19</v>
      </c>
      <c r="C37" s="152">
        <v>45094</v>
      </c>
      <c r="D37" s="142" t="str">
        <f t="shared" si="0"/>
        <v>Sat</v>
      </c>
      <c r="E37" s="143">
        <v>4</v>
      </c>
      <c r="F37" s="243" t="s">
        <v>743</v>
      </c>
      <c r="G37" s="144" t="s">
        <v>752</v>
      </c>
      <c r="H37" s="144" t="s">
        <v>744</v>
      </c>
      <c r="I37" s="144" t="s">
        <v>750</v>
      </c>
      <c r="J37" s="144"/>
      <c r="K37" s="196"/>
      <c r="L37" s="144"/>
      <c r="M37" s="147" t="s">
        <v>693</v>
      </c>
    </row>
    <row r="38" spans="2:13">
      <c r="B38" s="141">
        <v>20</v>
      </c>
      <c r="C38" s="152">
        <v>45095</v>
      </c>
      <c r="D38" s="142" t="str">
        <f t="shared" si="0"/>
        <v>Sun</v>
      </c>
      <c r="E38" s="143">
        <v>4</v>
      </c>
      <c r="F38" s="243" t="s">
        <v>743</v>
      </c>
      <c r="G38" s="144" t="s">
        <v>752</v>
      </c>
      <c r="H38" s="144" t="s">
        <v>744</v>
      </c>
      <c r="I38" s="144" t="s">
        <v>750</v>
      </c>
      <c r="J38" s="144"/>
      <c r="K38" s="196"/>
      <c r="L38" s="144"/>
      <c r="M38" s="147" t="s">
        <v>693</v>
      </c>
    </row>
    <row r="39" spans="2:13">
      <c r="B39" s="141">
        <v>24</v>
      </c>
      <c r="C39" s="152">
        <v>45122</v>
      </c>
      <c r="D39" s="142" t="str">
        <f t="shared" ref="D39:D57" si="1">IF(C39=0," ",TEXT(C39,"ddd"))</f>
        <v>Sat</v>
      </c>
      <c r="E39" s="216">
        <v>4</v>
      </c>
      <c r="F39" s="243" t="s">
        <v>743</v>
      </c>
      <c r="G39" s="144" t="s">
        <v>752</v>
      </c>
      <c r="H39" s="144" t="s">
        <v>744</v>
      </c>
      <c r="I39" s="144" t="s">
        <v>750</v>
      </c>
      <c r="J39" s="144"/>
      <c r="K39" s="196"/>
      <c r="L39" s="144"/>
      <c r="M39" s="147" t="s">
        <v>693</v>
      </c>
    </row>
    <row r="40" spans="2:13">
      <c r="B40" s="141">
        <v>31</v>
      </c>
      <c r="C40" s="152">
        <v>45157</v>
      </c>
      <c r="D40" s="142" t="str">
        <f t="shared" si="1"/>
        <v>Sat</v>
      </c>
      <c r="E40" s="143">
        <v>4</v>
      </c>
      <c r="F40" s="243" t="s">
        <v>743</v>
      </c>
      <c r="G40" s="144" t="s">
        <v>752</v>
      </c>
      <c r="H40" s="144" t="s">
        <v>744</v>
      </c>
      <c r="I40" s="144" t="s">
        <v>750</v>
      </c>
      <c r="J40" s="144"/>
      <c r="K40" s="196"/>
      <c r="L40" s="144"/>
      <c r="M40" s="147" t="s">
        <v>693</v>
      </c>
    </row>
    <row r="41" spans="2:13">
      <c r="B41" s="141">
        <v>36</v>
      </c>
      <c r="C41" s="152">
        <v>45185</v>
      </c>
      <c r="D41" s="142" t="str">
        <f t="shared" si="1"/>
        <v>Sat</v>
      </c>
      <c r="E41" s="143">
        <v>4</v>
      </c>
      <c r="F41" s="243" t="s">
        <v>743</v>
      </c>
      <c r="G41" s="144" t="s">
        <v>752</v>
      </c>
      <c r="H41" s="144" t="s">
        <v>744</v>
      </c>
      <c r="I41" s="144" t="s">
        <v>750</v>
      </c>
      <c r="J41" s="144"/>
      <c r="K41" s="196"/>
      <c r="L41" s="144"/>
      <c r="M41" s="147" t="s">
        <v>693</v>
      </c>
    </row>
    <row r="42" spans="2:13">
      <c r="B42" s="141">
        <v>45</v>
      </c>
      <c r="C42" s="152">
        <v>45242</v>
      </c>
      <c r="D42" s="142" t="str">
        <f t="shared" si="1"/>
        <v>Sun</v>
      </c>
      <c r="E42" s="143">
        <v>4</v>
      </c>
      <c r="F42" s="243" t="s">
        <v>743</v>
      </c>
      <c r="G42" s="144" t="s">
        <v>752</v>
      </c>
      <c r="H42" s="144" t="s">
        <v>744</v>
      </c>
      <c r="I42" s="144" t="s">
        <v>750</v>
      </c>
      <c r="J42" s="144"/>
      <c r="K42" s="196"/>
      <c r="L42" s="144"/>
      <c r="M42" s="147" t="s">
        <v>693</v>
      </c>
    </row>
    <row r="43" spans="2:13">
      <c r="B43" s="141">
        <v>1</v>
      </c>
      <c r="C43" s="152">
        <v>44958</v>
      </c>
      <c r="D43" s="142" t="str">
        <f t="shared" si="1"/>
        <v>Wed</v>
      </c>
      <c r="E43" s="196">
        <v>1</v>
      </c>
      <c r="F43" s="199" t="s">
        <v>741</v>
      </c>
      <c r="G43" s="197"/>
      <c r="H43" s="197"/>
      <c r="I43" s="197"/>
      <c r="J43" s="198"/>
      <c r="K43" s="146">
        <v>1</v>
      </c>
      <c r="L43" s="144"/>
      <c r="M43" s="143" t="s">
        <v>710</v>
      </c>
    </row>
    <row r="44" spans="2:13">
      <c r="B44" s="141">
        <v>47</v>
      </c>
      <c r="C44" s="152">
        <v>45262</v>
      </c>
      <c r="D44" s="142" t="str">
        <f t="shared" si="1"/>
        <v>Sat</v>
      </c>
      <c r="E44" s="143">
        <v>5</v>
      </c>
      <c r="F44" s="243" t="s">
        <v>742</v>
      </c>
      <c r="G44" s="144" t="s">
        <v>743</v>
      </c>
      <c r="H44" s="144" t="s">
        <v>749</v>
      </c>
      <c r="I44" s="144" t="s">
        <v>750</v>
      </c>
      <c r="J44" s="144" t="s">
        <v>751</v>
      </c>
      <c r="K44" s="196"/>
      <c r="L44" s="144"/>
      <c r="M44" s="147" t="s">
        <v>707</v>
      </c>
    </row>
    <row r="45" spans="2:13">
      <c r="B45" s="141">
        <v>48</v>
      </c>
      <c r="C45" s="152">
        <v>45263</v>
      </c>
      <c r="D45" s="142" t="str">
        <f t="shared" si="1"/>
        <v>Sun</v>
      </c>
      <c r="E45" s="143">
        <v>5</v>
      </c>
      <c r="F45" s="243" t="s">
        <v>742</v>
      </c>
      <c r="G45" s="144" t="s">
        <v>743</v>
      </c>
      <c r="H45" s="144" t="s">
        <v>749</v>
      </c>
      <c r="I45" s="144" t="s">
        <v>750</v>
      </c>
      <c r="J45" s="144" t="s">
        <v>751</v>
      </c>
      <c r="K45" s="196"/>
      <c r="L45" s="144"/>
      <c r="M45" s="147" t="s">
        <v>707</v>
      </c>
    </row>
    <row r="46" spans="2:13">
      <c r="B46" s="141">
        <v>49</v>
      </c>
      <c r="C46" s="152">
        <v>45269</v>
      </c>
      <c r="D46" s="142" t="str">
        <f t="shared" si="1"/>
        <v>Sat</v>
      </c>
      <c r="E46" s="143">
        <v>5</v>
      </c>
      <c r="F46" s="243" t="s">
        <v>742</v>
      </c>
      <c r="G46" s="144" t="s">
        <v>743</v>
      </c>
      <c r="H46" s="144" t="s">
        <v>749</v>
      </c>
      <c r="I46" s="144" t="s">
        <v>750</v>
      </c>
      <c r="J46" s="144" t="s">
        <v>751</v>
      </c>
      <c r="K46" s="196"/>
      <c r="L46" s="144"/>
      <c r="M46" s="147" t="s">
        <v>707</v>
      </c>
    </row>
    <row r="47" spans="2:13">
      <c r="B47" s="305">
        <v>50</v>
      </c>
      <c r="C47" s="152">
        <v>45270</v>
      </c>
      <c r="D47" s="142" t="str">
        <f t="shared" si="1"/>
        <v>Sun</v>
      </c>
      <c r="E47" s="143">
        <v>5</v>
      </c>
      <c r="F47" s="243" t="s">
        <v>742</v>
      </c>
      <c r="G47" s="144" t="s">
        <v>743</v>
      </c>
      <c r="H47" s="144" t="s">
        <v>749</v>
      </c>
      <c r="I47" s="144" t="s">
        <v>750</v>
      </c>
      <c r="J47" s="144" t="s">
        <v>751</v>
      </c>
      <c r="K47" s="196"/>
      <c r="L47" s="144"/>
      <c r="M47" s="147" t="s">
        <v>707</v>
      </c>
    </row>
    <row r="48" spans="2:13">
      <c r="B48" s="305">
        <v>51</v>
      </c>
      <c r="C48" s="152">
        <v>45276</v>
      </c>
      <c r="D48" s="142" t="str">
        <f t="shared" si="1"/>
        <v>Sat</v>
      </c>
      <c r="E48" s="143">
        <v>5</v>
      </c>
      <c r="F48" s="243" t="s">
        <v>742</v>
      </c>
      <c r="G48" s="144" t="s">
        <v>743</v>
      </c>
      <c r="H48" s="144" t="s">
        <v>749</v>
      </c>
      <c r="I48" s="144" t="s">
        <v>750</v>
      </c>
      <c r="J48" s="144" t="s">
        <v>751</v>
      </c>
      <c r="K48" s="196"/>
      <c r="L48" s="144"/>
      <c r="M48" s="147" t="s">
        <v>707</v>
      </c>
    </row>
    <row r="49" spans="2:13">
      <c r="B49" s="141">
        <v>13</v>
      </c>
      <c r="C49" s="152">
        <v>45067</v>
      </c>
      <c r="D49" s="142" t="str">
        <f t="shared" si="1"/>
        <v>Sun</v>
      </c>
      <c r="E49" s="143">
        <v>3</v>
      </c>
      <c r="F49" s="243" t="s">
        <v>745</v>
      </c>
      <c r="G49" s="144" t="s">
        <v>753</v>
      </c>
      <c r="H49" s="144" t="s">
        <v>754</v>
      </c>
      <c r="I49" s="144"/>
      <c r="J49" s="144"/>
      <c r="K49" s="196"/>
      <c r="L49" s="144"/>
      <c r="M49" s="147" t="s">
        <v>699</v>
      </c>
    </row>
    <row r="50" spans="2:13">
      <c r="B50" s="141">
        <v>17</v>
      </c>
      <c r="C50" s="152">
        <v>45088</v>
      </c>
      <c r="D50" s="142" t="str">
        <f t="shared" si="1"/>
        <v>Sun</v>
      </c>
      <c r="E50" s="143">
        <v>3</v>
      </c>
      <c r="F50" s="243" t="s">
        <v>744</v>
      </c>
      <c r="G50" s="144" t="s">
        <v>753</v>
      </c>
      <c r="H50" s="144" t="s">
        <v>754</v>
      </c>
      <c r="I50" s="144"/>
      <c r="J50" s="144"/>
      <c r="K50" s="196"/>
      <c r="L50" s="144"/>
      <c r="M50" s="147" t="s">
        <v>699</v>
      </c>
    </row>
    <row r="51" spans="2:13">
      <c r="B51" s="141">
        <v>26</v>
      </c>
      <c r="C51" s="152">
        <v>45130</v>
      </c>
      <c r="D51" s="142" t="str">
        <f t="shared" si="1"/>
        <v>Sun</v>
      </c>
      <c r="E51" s="143">
        <v>3</v>
      </c>
      <c r="F51" s="243" t="s">
        <v>744</v>
      </c>
      <c r="G51" s="144" t="s">
        <v>753</v>
      </c>
      <c r="H51" s="144" t="s">
        <v>754</v>
      </c>
      <c r="I51" s="144"/>
      <c r="J51" s="144"/>
      <c r="K51" s="196"/>
      <c r="L51" s="144"/>
      <c r="M51" s="147" t="s">
        <v>699</v>
      </c>
    </row>
    <row r="52" spans="2:13">
      <c r="B52" s="141">
        <v>37</v>
      </c>
      <c r="C52" s="152">
        <v>45186</v>
      </c>
      <c r="D52" s="142" t="str">
        <f t="shared" si="1"/>
        <v>Sun</v>
      </c>
      <c r="E52" s="143">
        <v>3</v>
      </c>
      <c r="F52" s="243" t="s">
        <v>745</v>
      </c>
      <c r="G52" s="144" t="s">
        <v>753</v>
      </c>
      <c r="H52" s="144" t="s">
        <v>754</v>
      </c>
      <c r="I52" s="144"/>
      <c r="J52" s="144"/>
      <c r="K52" s="196"/>
      <c r="L52" s="144"/>
      <c r="M52" s="147" t="s">
        <v>699</v>
      </c>
    </row>
    <row r="53" spans="2:13">
      <c r="B53" s="141">
        <v>39</v>
      </c>
      <c r="C53" s="152">
        <v>45213</v>
      </c>
      <c r="D53" s="142" t="str">
        <f t="shared" si="1"/>
        <v>Sat</v>
      </c>
      <c r="E53" s="143">
        <v>5</v>
      </c>
      <c r="F53" s="243" t="s">
        <v>747</v>
      </c>
      <c r="G53" s="144" t="s">
        <v>751</v>
      </c>
      <c r="H53" s="144" t="s">
        <v>756</v>
      </c>
      <c r="I53" s="144" t="s">
        <v>757</v>
      </c>
      <c r="J53" s="144" t="s">
        <v>758</v>
      </c>
      <c r="K53" s="196"/>
      <c r="L53" s="144"/>
      <c r="M53" s="147" t="s">
        <v>704</v>
      </c>
    </row>
    <row r="54" spans="2:13">
      <c r="B54" s="141">
        <v>40</v>
      </c>
      <c r="C54" s="152">
        <v>45220</v>
      </c>
      <c r="D54" s="142" t="str">
        <f t="shared" si="1"/>
        <v>Sat</v>
      </c>
      <c r="E54" s="143">
        <v>5</v>
      </c>
      <c r="F54" s="243" t="s">
        <v>747</v>
      </c>
      <c r="G54" s="144" t="s">
        <v>751</v>
      </c>
      <c r="H54" s="144" t="s">
        <v>756</v>
      </c>
      <c r="I54" s="144" t="s">
        <v>757</v>
      </c>
      <c r="J54" s="144" t="s">
        <v>758</v>
      </c>
      <c r="K54" s="196"/>
      <c r="L54" s="144"/>
      <c r="M54" s="147" t="s">
        <v>704</v>
      </c>
    </row>
    <row r="55" spans="2:13">
      <c r="B55" s="141">
        <v>41</v>
      </c>
      <c r="C55" s="152">
        <v>45226</v>
      </c>
      <c r="D55" s="142" t="str">
        <f t="shared" si="1"/>
        <v>Fri</v>
      </c>
      <c r="E55" s="143">
        <v>3</v>
      </c>
      <c r="F55" s="243" t="s">
        <v>748</v>
      </c>
      <c r="G55" s="144" t="s">
        <v>757</v>
      </c>
      <c r="H55" s="144" t="s">
        <v>758</v>
      </c>
      <c r="I55" s="144"/>
      <c r="J55" s="144"/>
      <c r="K55" s="196"/>
      <c r="L55" s="144"/>
      <c r="M55" s="147" t="s">
        <v>704</v>
      </c>
    </row>
    <row r="56" spans="2:13">
      <c r="B56" s="141">
        <v>42</v>
      </c>
      <c r="C56" s="152">
        <v>45227</v>
      </c>
      <c r="D56" s="142" t="str">
        <f t="shared" si="1"/>
        <v>Sat</v>
      </c>
      <c r="E56" s="143">
        <v>5</v>
      </c>
      <c r="F56" s="243" t="s">
        <v>747</v>
      </c>
      <c r="G56" s="144" t="s">
        <v>751</v>
      </c>
      <c r="H56" s="144" t="s">
        <v>756</v>
      </c>
      <c r="I56" s="144" t="s">
        <v>757</v>
      </c>
      <c r="J56" s="144" t="s">
        <v>758</v>
      </c>
      <c r="K56" s="196"/>
      <c r="L56" s="144"/>
      <c r="M56" s="147" t="s">
        <v>704</v>
      </c>
    </row>
    <row r="57" spans="2:13">
      <c r="B57" s="141">
        <v>2</v>
      </c>
      <c r="C57" s="152">
        <v>45016</v>
      </c>
      <c r="D57" s="142" t="str">
        <f t="shared" si="1"/>
        <v>Fri</v>
      </c>
      <c r="E57" s="196">
        <v>1</v>
      </c>
      <c r="F57" s="243" t="s">
        <v>743</v>
      </c>
      <c r="G57" s="197"/>
      <c r="H57" s="197"/>
      <c r="I57" s="197"/>
      <c r="J57" s="198"/>
      <c r="K57" s="146">
        <v>3</v>
      </c>
      <c r="L57" s="144"/>
      <c r="M57" s="143" t="s">
        <v>766</v>
      </c>
    </row>
    <row r="58" spans="2:13">
      <c r="B58" s="170"/>
      <c r="C58" s="136"/>
      <c r="D58" s="136"/>
      <c r="E58" s="136"/>
      <c r="F58" s="136"/>
      <c r="G58" s="136"/>
      <c r="H58" s="136"/>
      <c r="I58" s="136"/>
      <c r="J58" s="136"/>
      <c r="K58" s="184"/>
      <c r="L58" s="136"/>
      <c r="M58" s="136"/>
    </row>
    <row r="59" spans="2:13">
      <c r="B59" s="136"/>
      <c r="C59" s="136"/>
      <c r="D59" s="136"/>
      <c r="E59" s="136"/>
      <c r="F59" s="136"/>
      <c r="G59" s="136"/>
      <c r="H59" s="136"/>
      <c r="I59" s="136"/>
      <c r="J59" s="136"/>
      <c r="K59" s="184"/>
      <c r="L59" s="136"/>
    </row>
  </sheetData>
  <sortState xmlns:xlrd2="http://schemas.microsoft.com/office/spreadsheetml/2017/richdata2" ref="B7:M57">
    <sortCondition ref="M7:M57"/>
    <sortCondition ref="C7:C57"/>
  </sortState>
  <pageMargins left="0.7" right="0.7" top="0.75" bottom="0.75" header="0.3" footer="0.3"/>
  <pageSetup scale="71" fitToWidth="0" orientation="portrait" r:id="rId1"/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7"/>
  <dimension ref="A1:O90"/>
  <sheetViews>
    <sheetView topLeftCell="D1" workbookViewId="0"/>
  </sheetViews>
  <sheetFormatPr defaultRowHeight="15"/>
  <cols>
    <col min="2" max="2" width="15" style="90" customWidth="1"/>
    <col min="3" max="3" width="12" style="90" customWidth="1"/>
    <col min="4" max="4" width="3.42578125" customWidth="1"/>
    <col min="5" max="5" width="11.5703125" customWidth="1"/>
    <col min="7" max="7" width="2.7109375" customWidth="1"/>
    <col min="8" max="8" width="12" customWidth="1"/>
    <col min="10" max="10" width="3.42578125" customWidth="1"/>
    <col min="11" max="11" width="14.140625" customWidth="1"/>
    <col min="13" max="13" width="4.140625" customWidth="1"/>
    <col min="14" max="14" width="11.85546875" customWidth="1"/>
  </cols>
  <sheetData>
    <row r="1" spans="2:15">
      <c r="B1" s="87" t="s">
        <v>436</v>
      </c>
      <c r="C1" s="87" t="s">
        <v>437</v>
      </c>
      <c r="E1" s="87" t="s">
        <v>436</v>
      </c>
      <c r="F1" s="87" t="s">
        <v>437</v>
      </c>
      <c r="H1" s="87" t="s">
        <v>436</v>
      </c>
      <c r="I1" s="87" t="s">
        <v>437</v>
      </c>
      <c r="K1" s="87" t="s">
        <v>436</v>
      </c>
      <c r="L1" s="87" t="s">
        <v>437</v>
      </c>
      <c r="N1" s="87" t="s">
        <v>436</v>
      </c>
      <c r="O1" s="87" t="s">
        <v>437</v>
      </c>
    </row>
    <row r="2" spans="2:15">
      <c r="B2" s="88" t="s">
        <v>73</v>
      </c>
      <c r="C2" s="88" t="s">
        <v>74</v>
      </c>
      <c r="E2" s="89" t="s">
        <v>176</v>
      </c>
      <c r="F2" s="89" t="s">
        <v>177</v>
      </c>
      <c r="H2" s="89" t="s">
        <v>248</v>
      </c>
      <c r="I2" s="89" t="s">
        <v>147</v>
      </c>
      <c r="K2" s="88" t="s">
        <v>327</v>
      </c>
      <c r="L2" s="88" t="s">
        <v>328</v>
      </c>
      <c r="N2" s="89" t="s">
        <v>396</v>
      </c>
      <c r="O2" s="89" t="s">
        <v>250</v>
      </c>
    </row>
    <row r="3" spans="2:15">
      <c r="B3" s="89" t="s">
        <v>76</v>
      </c>
      <c r="C3" s="89" t="s">
        <v>77</v>
      </c>
      <c r="E3" s="88" t="s">
        <v>178</v>
      </c>
      <c r="F3" s="88" t="s">
        <v>179</v>
      </c>
      <c r="H3" s="89" t="s">
        <v>249</v>
      </c>
      <c r="I3" s="89" t="s">
        <v>250</v>
      </c>
      <c r="K3" s="89" t="s">
        <v>329</v>
      </c>
      <c r="L3" s="89" t="s">
        <v>97</v>
      </c>
      <c r="N3" s="89" t="s">
        <v>397</v>
      </c>
      <c r="O3" s="89" t="s">
        <v>398</v>
      </c>
    </row>
    <row r="4" spans="2:15">
      <c r="B4" s="88" t="s">
        <v>78</v>
      </c>
      <c r="C4" s="88" t="s">
        <v>79</v>
      </c>
      <c r="E4" s="89" t="s">
        <v>180</v>
      </c>
      <c r="F4" s="89" t="s">
        <v>181</v>
      </c>
      <c r="H4" s="88" t="s">
        <v>251</v>
      </c>
      <c r="I4" s="88" t="s">
        <v>252</v>
      </c>
      <c r="K4" s="89" t="s">
        <v>329</v>
      </c>
      <c r="L4" s="89" t="s">
        <v>330</v>
      </c>
      <c r="N4" s="90" t="s">
        <v>399</v>
      </c>
      <c r="O4" s="90" t="s">
        <v>92</v>
      </c>
    </row>
    <row r="5" spans="2:15">
      <c r="B5" s="89" t="s">
        <v>81</v>
      </c>
      <c r="C5" s="89" t="s">
        <v>82</v>
      </c>
      <c r="E5" s="89" t="s">
        <v>180</v>
      </c>
      <c r="F5" s="89" t="s">
        <v>182</v>
      </c>
      <c r="H5" s="88" t="s">
        <v>253</v>
      </c>
      <c r="I5" s="88" t="s">
        <v>254</v>
      </c>
      <c r="K5" s="90" t="s">
        <v>331</v>
      </c>
      <c r="L5" s="90" t="s">
        <v>332</v>
      </c>
      <c r="N5" s="91" t="s">
        <v>399</v>
      </c>
      <c r="O5" s="91" t="s">
        <v>400</v>
      </c>
    </row>
    <row r="6" spans="2:15">
      <c r="B6" s="89" t="s">
        <v>83</v>
      </c>
      <c r="C6" s="89" t="s">
        <v>84</v>
      </c>
      <c r="E6" s="90" t="s">
        <v>183</v>
      </c>
      <c r="F6" s="90" t="s">
        <v>84</v>
      </c>
      <c r="H6" s="88" t="s">
        <v>253</v>
      </c>
      <c r="I6" s="88" t="s">
        <v>255</v>
      </c>
      <c r="K6" s="89" t="s">
        <v>333</v>
      </c>
      <c r="L6" s="89" t="s">
        <v>190</v>
      </c>
      <c r="N6" s="91" t="s">
        <v>399</v>
      </c>
      <c r="O6" s="91" t="s">
        <v>401</v>
      </c>
    </row>
    <row r="7" spans="2:15">
      <c r="B7" s="88" t="s">
        <v>85</v>
      </c>
      <c r="C7" s="88" t="s">
        <v>86</v>
      </c>
      <c r="E7" s="88" t="s">
        <v>438</v>
      </c>
      <c r="F7" s="88" t="s">
        <v>185</v>
      </c>
      <c r="H7" s="88" t="s">
        <v>256</v>
      </c>
      <c r="I7" s="89" t="s">
        <v>257</v>
      </c>
      <c r="K7" s="89" t="s">
        <v>334</v>
      </c>
      <c r="L7" s="89" t="s">
        <v>335</v>
      </c>
      <c r="N7" s="88" t="s">
        <v>402</v>
      </c>
      <c r="O7" s="88" t="s">
        <v>403</v>
      </c>
    </row>
    <row r="8" spans="2:15">
      <c r="B8" s="88" t="s">
        <v>85</v>
      </c>
      <c r="C8" s="88" t="s">
        <v>87</v>
      </c>
      <c r="E8" s="88" t="s">
        <v>186</v>
      </c>
      <c r="F8" s="88" t="s">
        <v>187</v>
      </c>
      <c r="H8" s="90" t="s">
        <v>258</v>
      </c>
      <c r="I8" s="90" t="s">
        <v>259</v>
      </c>
      <c r="K8" s="89" t="s">
        <v>334</v>
      </c>
      <c r="L8" s="89" t="s">
        <v>336</v>
      </c>
      <c r="N8" s="88" t="s">
        <v>402</v>
      </c>
      <c r="O8" s="88" t="s">
        <v>404</v>
      </c>
    </row>
    <row r="9" spans="2:15">
      <c r="B9" s="88" t="s">
        <v>85</v>
      </c>
      <c r="C9" s="88" t="s">
        <v>88</v>
      </c>
      <c r="E9" s="89" t="s">
        <v>188</v>
      </c>
      <c r="F9" s="89" t="s">
        <v>189</v>
      </c>
      <c r="H9" s="89" t="s">
        <v>260</v>
      </c>
      <c r="I9" s="89" t="s">
        <v>261</v>
      </c>
      <c r="K9" s="89" t="s">
        <v>337</v>
      </c>
      <c r="L9" s="89" t="s">
        <v>338</v>
      </c>
      <c r="N9" s="89" t="s">
        <v>405</v>
      </c>
      <c r="O9" s="89" t="s">
        <v>94</v>
      </c>
    </row>
    <row r="10" spans="2:15">
      <c r="B10" s="90" t="s">
        <v>89</v>
      </c>
      <c r="C10" s="90" t="s">
        <v>90</v>
      </c>
      <c r="E10" s="89" t="s">
        <v>188</v>
      </c>
      <c r="F10" s="89" t="s">
        <v>190</v>
      </c>
      <c r="H10" s="88" t="s">
        <v>262</v>
      </c>
      <c r="I10" s="88" t="s">
        <v>263</v>
      </c>
      <c r="K10" s="88" t="s">
        <v>339</v>
      </c>
      <c r="L10" s="88" t="s">
        <v>92</v>
      </c>
      <c r="N10" s="89" t="s">
        <v>405</v>
      </c>
      <c r="O10" s="89" t="s">
        <v>406</v>
      </c>
    </row>
    <row r="11" spans="2:15">
      <c r="B11" s="89" t="s">
        <v>91</v>
      </c>
      <c r="C11" s="89" t="s">
        <v>92</v>
      </c>
      <c r="E11" s="88" t="s">
        <v>191</v>
      </c>
      <c r="F11" s="88" t="s">
        <v>192</v>
      </c>
      <c r="H11" s="88" t="s">
        <v>262</v>
      </c>
      <c r="I11" s="88" t="s">
        <v>264</v>
      </c>
      <c r="K11" s="88" t="s">
        <v>340</v>
      </c>
      <c r="L11" s="88" t="s">
        <v>341</v>
      </c>
      <c r="N11" s="88" t="s">
        <v>407</v>
      </c>
      <c r="O11" s="88" t="s">
        <v>94</v>
      </c>
    </row>
    <row r="12" spans="2:15">
      <c r="B12" s="88" t="s">
        <v>93</v>
      </c>
      <c r="C12" s="88" t="s">
        <v>94</v>
      </c>
      <c r="E12" s="88" t="s">
        <v>193</v>
      </c>
      <c r="F12" s="88" t="s">
        <v>194</v>
      </c>
      <c r="H12" s="88" t="s">
        <v>265</v>
      </c>
      <c r="I12" s="88" t="s">
        <v>266</v>
      </c>
      <c r="K12" s="89" t="s">
        <v>342</v>
      </c>
      <c r="L12" s="89" t="s">
        <v>343</v>
      </c>
      <c r="N12" s="89" t="s">
        <v>408</v>
      </c>
      <c r="O12" s="89" t="s">
        <v>409</v>
      </c>
    </row>
    <row r="13" spans="2:15">
      <c r="B13" s="88" t="s">
        <v>93</v>
      </c>
      <c r="C13" s="88" t="s">
        <v>95</v>
      </c>
      <c r="E13" s="88" t="s">
        <v>195</v>
      </c>
      <c r="F13" s="88" t="s">
        <v>196</v>
      </c>
      <c r="H13" s="88" t="s">
        <v>267</v>
      </c>
      <c r="I13" s="88" t="s">
        <v>268</v>
      </c>
      <c r="K13" s="89" t="s">
        <v>344</v>
      </c>
      <c r="L13" s="89" t="s">
        <v>345</v>
      </c>
      <c r="N13" s="88" t="s">
        <v>410</v>
      </c>
      <c r="O13" s="88" t="s">
        <v>411</v>
      </c>
    </row>
    <row r="14" spans="2:15">
      <c r="B14" s="89" t="s">
        <v>96</v>
      </c>
      <c r="C14" s="89" t="s">
        <v>97</v>
      </c>
      <c r="E14" s="88" t="s">
        <v>197</v>
      </c>
      <c r="F14" s="88" t="s">
        <v>198</v>
      </c>
      <c r="H14" s="88" t="s">
        <v>269</v>
      </c>
      <c r="I14" s="88" t="s">
        <v>270</v>
      </c>
      <c r="K14" s="88" t="s">
        <v>346</v>
      </c>
      <c r="L14" s="88" t="s">
        <v>347</v>
      </c>
      <c r="N14" s="90" t="s">
        <v>412</v>
      </c>
      <c r="O14" s="90" t="s">
        <v>413</v>
      </c>
    </row>
    <row r="15" spans="2:15">
      <c r="B15" s="90" t="s">
        <v>98</v>
      </c>
      <c r="C15" s="90" t="s">
        <v>99</v>
      </c>
      <c r="E15" s="89" t="s">
        <v>199</v>
      </c>
      <c r="F15" s="89" t="s">
        <v>92</v>
      </c>
      <c r="H15" s="88" t="s">
        <v>271</v>
      </c>
      <c r="I15" s="88" t="s">
        <v>272</v>
      </c>
      <c r="K15" s="88" t="s">
        <v>348</v>
      </c>
      <c r="L15" s="88" t="s">
        <v>179</v>
      </c>
      <c r="N15" s="90" t="s">
        <v>412</v>
      </c>
      <c r="O15" s="90" t="s">
        <v>227</v>
      </c>
    </row>
    <row r="16" spans="2:15">
      <c r="B16" s="89" t="s">
        <v>100</v>
      </c>
      <c r="C16" s="89" t="s">
        <v>101</v>
      </c>
      <c r="E16" s="90" t="s">
        <v>200</v>
      </c>
      <c r="F16" s="90" t="s">
        <v>84</v>
      </c>
      <c r="H16" s="88" t="s">
        <v>273</v>
      </c>
      <c r="I16" s="88" t="s">
        <v>274</v>
      </c>
      <c r="K16" s="89" t="s">
        <v>349</v>
      </c>
      <c r="L16" s="89" t="s">
        <v>350</v>
      </c>
      <c r="N16" s="88" t="s">
        <v>414</v>
      </c>
      <c r="O16" s="88" t="s">
        <v>415</v>
      </c>
    </row>
    <row r="17" spans="2:15">
      <c r="B17" s="90" t="s">
        <v>102</v>
      </c>
      <c r="C17" s="90" t="s">
        <v>103</v>
      </c>
      <c r="E17" s="90" t="s">
        <v>200</v>
      </c>
      <c r="F17" s="90" t="s">
        <v>201</v>
      </c>
      <c r="H17" s="88" t="s">
        <v>273</v>
      </c>
      <c r="I17" s="88" t="s">
        <v>275</v>
      </c>
      <c r="K17" s="89" t="s">
        <v>351</v>
      </c>
      <c r="L17" s="89" t="s">
        <v>108</v>
      </c>
      <c r="N17" s="88" t="s">
        <v>414</v>
      </c>
      <c r="O17" s="88" t="s">
        <v>416</v>
      </c>
    </row>
    <row r="18" spans="2:15">
      <c r="B18" s="88" t="s">
        <v>104</v>
      </c>
      <c r="C18" s="88" t="s">
        <v>94</v>
      </c>
      <c r="E18" s="88" t="s">
        <v>202</v>
      </c>
      <c r="F18" s="88" t="s">
        <v>203</v>
      </c>
      <c r="H18" s="88" t="s">
        <v>273</v>
      </c>
      <c r="I18" s="88" t="s">
        <v>276</v>
      </c>
      <c r="K18" s="88" t="s">
        <v>352</v>
      </c>
      <c r="L18" s="88" t="s">
        <v>190</v>
      </c>
      <c r="N18" s="90" t="s">
        <v>417</v>
      </c>
      <c r="O18" s="90" t="s">
        <v>418</v>
      </c>
    </row>
    <row r="19" spans="2:15">
      <c r="B19" s="88" t="s">
        <v>105</v>
      </c>
      <c r="C19" s="88" t="s">
        <v>106</v>
      </c>
      <c r="E19" s="88" t="s">
        <v>202</v>
      </c>
      <c r="F19" s="88" t="s">
        <v>204</v>
      </c>
      <c r="H19" s="88" t="s">
        <v>273</v>
      </c>
      <c r="I19" s="88" t="s">
        <v>277</v>
      </c>
      <c r="K19" s="88" t="s">
        <v>353</v>
      </c>
      <c r="L19" s="88" t="s">
        <v>354</v>
      </c>
      <c r="N19" s="88" t="s">
        <v>419</v>
      </c>
      <c r="O19" s="88" t="s">
        <v>420</v>
      </c>
    </row>
    <row r="20" spans="2:15">
      <c r="B20" s="88" t="s">
        <v>107</v>
      </c>
      <c r="C20" s="88" t="s">
        <v>108</v>
      </c>
      <c r="E20" s="89" t="s">
        <v>205</v>
      </c>
      <c r="F20" s="89" t="s">
        <v>206</v>
      </c>
      <c r="H20" s="88" t="s">
        <v>278</v>
      </c>
      <c r="I20" s="88" t="s">
        <v>279</v>
      </c>
      <c r="K20" s="90" t="s">
        <v>355</v>
      </c>
      <c r="L20" s="90" t="s">
        <v>356</v>
      </c>
      <c r="N20" s="89" t="s">
        <v>421</v>
      </c>
      <c r="O20" s="89" t="s">
        <v>422</v>
      </c>
    </row>
    <row r="21" spans="2:15">
      <c r="B21" s="90" t="s">
        <v>109</v>
      </c>
      <c r="C21" s="90" t="s">
        <v>110</v>
      </c>
      <c r="E21" s="89" t="s">
        <v>207</v>
      </c>
      <c r="F21" s="89" t="s">
        <v>208</v>
      </c>
      <c r="H21" s="88" t="s">
        <v>280</v>
      </c>
      <c r="I21" s="88" t="s">
        <v>281</v>
      </c>
      <c r="K21" s="89" t="s">
        <v>357</v>
      </c>
      <c r="L21" s="89" t="s">
        <v>147</v>
      </c>
      <c r="N21" s="89" t="s">
        <v>423</v>
      </c>
      <c r="O21" s="89" t="s">
        <v>254</v>
      </c>
    </row>
    <row r="22" spans="2:15">
      <c r="B22" s="88" t="s">
        <v>109</v>
      </c>
      <c r="C22" s="88" t="s">
        <v>111</v>
      </c>
      <c r="E22" s="89" t="s">
        <v>209</v>
      </c>
      <c r="F22" s="89" t="s">
        <v>210</v>
      </c>
      <c r="H22" s="91" t="s">
        <v>282</v>
      </c>
      <c r="I22" s="91" t="s">
        <v>283</v>
      </c>
      <c r="K22" s="89" t="s">
        <v>357</v>
      </c>
      <c r="L22" s="89" t="s">
        <v>358</v>
      </c>
      <c r="N22" s="89" t="s">
        <v>423</v>
      </c>
      <c r="O22" s="89" t="s">
        <v>424</v>
      </c>
    </row>
    <row r="23" spans="2:15">
      <c r="B23" s="88" t="s">
        <v>112</v>
      </c>
      <c r="C23" s="88" t="s">
        <v>113</v>
      </c>
      <c r="E23" s="89" t="s">
        <v>209</v>
      </c>
      <c r="F23" s="89" t="s">
        <v>211</v>
      </c>
      <c r="H23" s="89" t="s">
        <v>284</v>
      </c>
      <c r="I23" s="89" t="s">
        <v>94</v>
      </c>
      <c r="K23" s="88" t="s">
        <v>359</v>
      </c>
      <c r="L23" s="88" t="s">
        <v>360</v>
      </c>
      <c r="N23" s="88" t="s">
        <v>425</v>
      </c>
      <c r="O23" s="88" t="s">
        <v>426</v>
      </c>
    </row>
    <row r="24" spans="2:15">
      <c r="B24" s="88" t="s">
        <v>112</v>
      </c>
      <c r="C24" s="88" t="s">
        <v>114</v>
      </c>
      <c r="E24" s="89" t="s">
        <v>212</v>
      </c>
      <c r="F24" s="89" t="s">
        <v>99</v>
      </c>
      <c r="H24" s="88" t="s">
        <v>285</v>
      </c>
      <c r="I24" s="88" t="s">
        <v>286</v>
      </c>
      <c r="K24" s="88" t="s">
        <v>359</v>
      </c>
      <c r="L24" s="88" t="s">
        <v>361</v>
      </c>
      <c r="N24" s="89" t="s">
        <v>427</v>
      </c>
      <c r="O24" s="89" t="s">
        <v>97</v>
      </c>
    </row>
    <row r="25" spans="2:15">
      <c r="B25" s="89" t="s">
        <v>115</v>
      </c>
      <c r="C25" s="89" t="s">
        <v>116</v>
      </c>
      <c r="E25" s="88" t="s">
        <v>213</v>
      </c>
      <c r="F25" s="88" t="s">
        <v>214</v>
      </c>
      <c r="H25" s="89" t="s">
        <v>287</v>
      </c>
      <c r="I25" s="89" t="s">
        <v>288</v>
      </c>
      <c r="K25" s="88" t="s">
        <v>362</v>
      </c>
      <c r="L25" s="89" t="s">
        <v>363</v>
      </c>
      <c r="N25" s="89" t="s">
        <v>428</v>
      </c>
      <c r="O25" s="89" t="s">
        <v>229</v>
      </c>
    </row>
    <row r="26" spans="2:15">
      <c r="B26" s="89" t="s">
        <v>122</v>
      </c>
      <c r="C26" s="89" t="s">
        <v>123</v>
      </c>
      <c r="E26" s="89" t="s">
        <v>215</v>
      </c>
      <c r="F26" s="89" t="s">
        <v>147</v>
      </c>
      <c r="H26" s="89" t="s">
        <v>289</v>
      </c>
      <c r="I26" s="89" t="s">
        <v>290</v>
      </c>
      <c r="K26" s="88" t="s">
        <v>364</v>
      </c>
      <c r="L26" s="88" t="s">
        <v>365</v>
      </c>
      <c r="N26" s="89" t="s">
        <v>429</v>
      </c>
      <c r="O26" s="89" t="s">
        <v>395</v>
      </c>
    </row>
    <row r="27" spans="2:15">
      <c r="B27" s="89" t="s">
        <v>125</v>
      </c>
      <c r="C27" s="89" t="s">
        <v>126</v>
      </c>
      <c r="E27" s="89" t="s">
        <v>215</v>
      </c>
      <c r="F27" s="89" t="s">
        <v>216</v>
      </c>
      <c r="H27" s="90" t="s">
        <v>291</v>
      </c>
      <c r="I27" s="90" t="s">
        <v>292</v>
      </c>
      <c r="K27" s="89" t="s">
        <v>366</v>
      </c>
      <c r="L27" s="89" t="s">
        <v>367</v>
      </c>
      <c r="N27" s="89" t="s">
        <v>429</v>
      </c>
      <c r="O27" s="89" t="s">
        <v>430</v>
      </c>
    </row>
    <row r="28" spans="2:15">
      <c r="B28" s="91" t="s">
        <v>128</v>
      </c>
      <c r="C28" s="91" t="s">
        <v>129</v>
      </c>
      <c r="E28" s="88" t="s">
        <v>217</v>
      </c>
      <c r="F28" s="88" t="s">
        <v>218</v>
      </c>
      <c r="H28" s="89" t="s">
        <v>293</v>
      </c>
      <c r="I28" s="89" t="s">
        <v>294</v>
      </c>
      <c r="K28" s="89" t="s">
        <v>368</v>
      </c>
      <c r="L28" s="89" t="s">
        <v>185</v>
      </c>
      <c r="N28" s="88" t="s">
        <v>431</v>
      </c>
      <c r="O28" s="88" t="s">
        <v>94</v>
      </c>
    </row>
    <row r="29" spans="2:15">
      <c r="B29" s="88" t="s">
        <v>131</v>
      </c>
      <c r="C29" s="88" t="s">
        <v>108</v>
      </c>
      <c r="E29" s="90" t="s">
        <v>217</v>
      </c>
      <c r="F29" s="90" t="s">
        <v>219</v>
      </c>
      <c r="H29" s="88" t="s">
        <v>295</v>
      </c>
      <c r="I29" s="88" t="s">
        <v>92</v>
      </c>
      <c r="K29" s="89" t="s">
        <v>369</v>
      </c>
      <c r="L29" s="89" t="s">
        <v>367</v>
      </c>
      <c r="N29" s="88" t="s">
        <v>432</v>
      </c>
      <c r="O29" s="88" t="s">
        <v>304</v>
      </c>
    </row>
    <row r="30" spans="2:15">
      <c r="B30" s="88" t="s">
        <v>131</v>
      </c>
      <c r="C30" s="88" t="s">
        <v>133</v>
      </c>
      <c r="E30" s="90" t="s">
        <v>217</v>
      </c>
      <c r="F30" s="90" t="s">
        <v>220</v>
      </c>
      <c r="H30" s="89" t="s">
        <v>296</v>
      </c>
      <c r="I30" s="89" t="s">
        <v>259</v>
      </c>
      <c r="K30" s="89" t="s">
        <v>369</v>
      </c>
      <c r="L30" s="89" t="s">
        <v>370</v>
      </c>
      <c r="N30" s="88" t="s">
        <v>432</v>
      </c>
      <c r="O30" s="88" t="s">
        <v>433</v>
      </c>
    </row>
    <row r="31" spans="2:15">
      <c r="B31" s="89" t="s">
        <v>135</v>
      </c>
      <c r="C31" s="89" t="s">
        <v>136</v>
      </c>
      <c r="E31" s="89" t="s">
        <v>221</v>
      </c>
      <c r="F31" s="89" t="s">
        <v>222</v>
      </c>
      <c r="H31" s="89" t="s">
        <v>297</v>
      </c>
      <c r="I31" s="89" t="s">
        <v>208</v>
      </c>
      <c r="K31" s="88" t="s">
        <v>371</v>
      </c>
      <c r="L31" s="88" t="s">
        <v>372</v>
      </c>
    </row>
    <row r="32" spans="2:15">
      <c r="B32" s="88" t="s">
        <v>141</v>
      </c>
      <c r="C32" s="88" t="s">
        <v>142</v>
      </c>
      <c r="E32" s="89" t="s">
        <v>223</v>
      </c>
      <c r="F32" s="89" t="s">
        <v>224</v>
      </c>
      <c r="H32" s="88" t="s">
        <v>298</v>
      </c>
      <c r="I32" s="88" t="s">
        <v>299</v>
      </c>
      <c r="K32" s="89" t="s">
        <v>373</v>
      </c>
      <c r="L32" s="89" t="s">
        <v>374</v>
      </c>
      <c r="N32" s="88" t="s">
        <v>439</v>
      </c>
    </row>
    <row r="33" spans="2:15">
      <c r="B33" s="90" t="s">
        <v>146</v>
      </c>
      <c r="C33" s="90" t="s">
        <v>147</v>
      </c>
      <c r="E33" s="89" t="s">
        <v>223</v>
      </c>
      <c r="F33" s="89" t="s">
        <v>225</v>
      </c>
      <c r="H33" s="90" t="s">
        <v>300</v>
      </c>
      <c r="I33" s="90" t="s">
        <v>301</v>
      </c>
      <c r="K33" s="89" t="s">
        <v>375</v>
      </c>
      <c r="L33" s="89" t="s">
        <v>376</v>
      </c>
      <c r="N33" s="90" t="s">
        <v>440</v>
      </c>
      <c r="O33" s="90" t="s">
        <v>158</v>
      </c>
    </row>
    <row r="34" spans="2:15">
      <c r="B34" s="89" t="s">
        <v>149</v>
      </c>
      <c r="C34" s="89" t="s">
        <v>150</v>
      </c>
      <c r="E34" s="89" t="s">
        <v>226</v>
      </c>
      <c r="F34" s="89" t="s">
        <v>227</v>
      </c>
      <c r="H34" s="90" t="s">
        <v>300</v>
      </c>
      <c r="I34" s="90" t="s">
        <v>302</v>
      </c>
      <c r="K34" s="88" t="s">
        <v>375</v>
      </c>
      <c r="L34" s="88" t="s">
        <v>377</v>
      </c>
      <c r="N34" s="90" t="s">
        <v>441</v>
      </c>
      <c r="O34" s="90" t="s">
        <v>363</v>
      </c>
    </row>
    <row r="35" spans="2:15">
      <c r="B35" s="89" t="s">
        <v>149</v>
      </c>
      <c r="C35" s="89" t="s">
        <v>152</v>
      </c>
      <c r="E35" s="88" t="s">
        <v>228</v>
      </c>
      <c r="F35" s="88" t="s">
        <v>229</v>
      </c>
      <c r="H35" s="88" t="s">
        <v>303</v>
      </c>
      <c r="I35" s="88" t="s">
        <v>304</v>
      </c>
      <c r="K35" s="88" t="s">
        <v>375</v>
      </c>
      <c r="L35" s="88" t="s">
        <v>378</v>
      </c>
      <c r="N35" s="90" t="s">
        <v>441</v>
      </c>
      <c r="O35" s="90" t="s">
        <v>442</v>
      </c>
    </row>
    <row r="36" spans="2:15">
      <c r="B36" s="89" t="s">
        <v>149</v>
      </c>
      <c r="C36" s="89" t="s">
        <v>156</v>
      </c>
      <c r="E36" s="89" t="s">
        <v>230</v>
      </c>
      <c r="F36" s="89" t="s">
        <v>231</v>
      </c>
      <c r="H36" s="88" t="s">
        <v>305</v>
      </c>
      <c r="I36" s="88" t="s">
        <v>306</v>
      </c>
      <c r="K36" s="88" t="s">
        <v>379</v>
      </c>
      <c r="L36" s="88" t="s">
        <v>380</v>
      </c>
      <c r="N36" s="90" t="s">
        <v>441</v>
      </c>
      <c r="O36" s="90" t="s">
        <v>443</v>
      </c>
    </row>
    <row r="37" spans="2:15">
      <c r="B37" s="89" t="s">
        <v>149</v>
      </c>
      <c r="C37" s="89" t="s">
        <v>158</v>
      </c>
      <c r="E37" s="89" t="s">
        <v>232</v>
      </c>
      <c r="F37" s="89" t="s">
        <v>233</v>
      </c>
      <c r="H37" s="88" t="s">
        <v>307</v>
      </c>
      <c r="I37" s="88" t="s">
        <v>308</v>
      </c>
      <c r="K37" s="88" t="s">
        <v>379</v>
      </c>
      <c r="L37" s="88" t="s">
        <v>381</v>
      </c>
      <c r="N37" s="90" t="s">
        <v>78</v>
      </c>
      <c r="O37" s="90" t="s">
        <v>444</v>
      </c>
    </row>
    <row r="38" spans="2:15">
      <c r="B38" s="88" t="s">
        <v>160</v>
      </c>
      <c r="C38" s="88" t="s">
        <v>161</v>
      </c>
      <c r="E38" s="89" t="s">
        <v>232</v>
      </c>
      <c r="F38" s="89" t="s">
        <v>234</v>
      </c>
      <c r="H38" s="88" t="s">
        <v>307</v>
      </c>
      <c r="I38" s="88" t="s">
        <v>309</v>
      </c>
      <c r="K38" s="88" t="s">
        <v>382</v>
      </c>
      <c r="L38" s="88" t="s">
        <v>383</v>
      </c>
      <c r="N38" s="90" t="s">
        <v>384</v>
      </c>
      <c r="O38" s="90" t="s">
        <v>208</v>
      </c>
    </row>
    <row r="39" spans="2:15">
      <c r="B39" s="88" t="s">
        <v>162</v>
      </c>
      <c r="C39" s="88" t="s">
        <v>163</v>
      </c>
      <c r="E39" s="88" t="s">
        <v>235</v>
      </c>
      <c r="F39" s="88" t="s">
        <v>236</v>
      </c>
      <c r="H39" s="88" t="s">
        <v>310</v>
      </c>
      <c r="I39" s="88" t="s">
        <v>311</v>
      </c>
      <c r="K39" s="88" t="s">
        <v>384</v>
      </c>
      <c r="L39" s="88" t="s">
        <v>385</v>
      </c>
      <c r="N39" s="90" t="s">
        <v>445</v>
      </c>
      <c r="O39" s="90" t="s">
        <v>446</v>
      </c>
    </row>
    <row r="40" spans="2:15">
      <c r="B40" s="88" t="s">
        <v>164</v>
      </c>
      <c r="C40" s="88" t="s">
        <v>165</v>
      </c>
      <c r="E40" s="88" t="s">
        <v>235</v>
      </c>
      <c r="F40" s="88" t="s">
        <v>237</v>
      </c>
      <c r="H40" s="88" t="s">
        <v>312</v>
      </c>
      <c r="I40" s="88" t="s">
        <v>313</v>
      </c>
      <c r="K40" s="89" t="s">
        <v>386</v>
      </c>
      <c r="L40" s="89" t="s">
        <v>108</v>
      </c>
      <c r="N40" s="90" t="s">
        <v>447</v>
      </c>
      <c r="O40" s="90" t="s">
        <v>108</v>
      </c>
    </row>
    <row r="41" spans="2:15">
      <c r="B41" s="88" t="s">
        <v>97</v>
      </c>
      <c r="C41" s="88" t="s">
        <v>166</v>
      </c>
      <c r="E41" s="88" t="s">
        <v>238</v>
      </c>
      <c r="F41" s="88" t="s">
        <v>108</v>
      </c>
      <c r="H41" s="88" t="s">
        <v>312</v>
      </c>
      <c r="I41" s="88" t="s">
        <v>314</v>
      </c>
      <c r="K41" s="89" t="s">
        <v>386</v>
      </c>
      <c r="L41" s="89" t="s">
        <v>90</v>
      </c>
    </row>
    <row r="42" spans="2:15">
      <c r="B42" s="90" t="s">
        <v>167</v>
      </c>
      <c r="C42" s="90" t="s">
        <v>168</v>
      </c>
      <c r="E42" s="89" t="s">
        <v>239</v>
      </c>
      <c r="F42" s="89" t="s">
        <v>240</v>
      </c>
      <c r="H42" s="88" t="s">
        <v>315</v>
      </c>
      <c r="I42" s="88" t="s">
        <v>316</v>
      </c>
      <c r="K42" s="90" t="s">
        <v>387</v>
      </c>
      <c r="L42" s="90" t="s">
        <v>84</v>
      </c>
    </row>
    <row r="43" spans="2:15">
      <c r="B43" s="90" t="s">
        <v>167</v>
      </c>
      <c r="C43" s="90" t="s">
        <v>169</v>
      </c>
      <c r="E43" s="89" t="s">
        <v>239</v>
      </c>
      <c r="F43" s="89" t="s">
        <v>241</v>
      </c>
      <c r="H43" s="88" t="s">
        <v>317</v>
      </c>
      <c r="I43" s="88" t="s">
        <v>318</v>
      </c>
      <c r="K43" s="88" t="s">
        <v>388</v>
      </c>
      <c r="L43" s="88" t="s">
        <v>380</v>
      </c>
    </row>
    <row r="44" spans="2:15">
      <c r="B44" s="88" t="s">
        <v>170</v>
      </c>
      <c r="C44" s="88" t="s">
        <v>171</v>
      </c>
      <c r="E44" s="89" t="s">
        <v>239</v>
      </c>
      <c r="F44" s="89" t="s">
        <v>242</v>
      </c>
      <c r="H44" s="90" t="s">
        <v>319</v>
      </c>
      <c r="I44" s="90" t="s">
        <v>320</v>
      </c>
      <c r="K44" s="88" t="s">
        <v>389</v>
      </c>
      <c r="L44" s="88" t="s">
        <v>390</v>
      </c>
    </row>
    <row r="45" spans="2:15">
      <c r="B45" s="88" t="s">
        <v>172</v>
      </c>
      <c r="C45" s="88" t="s">
        <v>173</v>
      </c>
      <c r="E45" s="89" t="s">
        <v>239</v>
      </c>
      <c r="F45" s="89" t="s">
        <v>243</v>
      </c>
      <c r="H45" s="88" t="s">
        <v>321</v>
      </c>
      <c r="I45" s="88" t="s">
        <v>322</v>
      </c>
      <c r="K45" s="89" t="s">
        <v>391</v>
      </c>
      <c r="L45" s="88" t="s">
        <v>259</v>
      </c>
    </row>
    <row r="46" spans="2:15">
      <c r="B46" s="89" t="s">
        <v>174</v>
      </c>
      <c r="C46" s="89" t="s">
        <v>175</v>
      </c>
      <c r="E46" s="89" t="s">
        <v>244</v>
      </c>
      <c r="F46" s="89" t="s">
        <v>245</v>
      </c>
      <c r="H46" s="88" t="s">
        <v>323</v>
      </c>
      <c r="I46" s="88" t="s">
        <v>324</v>
      </c>
      <c r="K46" s="88" t="s">
        <v>392</v>
      </c>
      <c r="L46" s="88" t="s">
        <v>393</v>
      </c>
    </row>
    <row r="47" spans="2:15">
      <c r="B47" s="89" t="s">
        <v>176</v>
      </c>
      <c r="C47" s="89" t="s">
        <v>150</v>
      </c>
      <c r="E47" s="91" t="s">
        <v>246</v>
      </c>
      <c r="F47" s="91" t="s">
        <v>247</v>
      </c>
      <c r="H47" s="89" t="s">
        <v>325</v>
      </c>
      <c r="I47" s="89" t="s">
        <v>326</v>
      </c>
      <c r="K47" s="90" t="s">
        <v>394</v>
      </c>
      <c r="L47" s="90" t="s">
        <v>395</v>
      </c>
    </row>
    <row r="50" spans="1:14">
      <c r="A50" s="92" t="s">
        <v>448</v>
      </c>
      <c r="B50" s="92"/>
      <c r="C50" s="89"/>
      <c r="D50" s="93" t="s">
        <v>449</v>
      </c>
      <c r="E50" s="89"/>
      <c r="F50" s="89"/>
      <c r="G50" s="89"/>
      <c r="H50" s="94" t="s">
        <v>450</v>
      </c>
      <c r="I50" s="90"/>
      <c r="J50" s="95"/>
    </row>
    <row r="51" spans="1:14">
      <c r="B51" s="90" t="s">
        <v>451</v>
      </c>
      <c r="C51" s="90" t="s">
        <v>147</v>
      </c>
      <c r="H51" s="88" t="s">
        <v>452</v>
      </c>
      <c r="I51" s="88" t="s">
        <v>453</v>
      </c>
      <c r="K51" s="88" t="s">
        <v>454</v>
      </c>
      <c r="L51" s="88" t="s">
        <v>455</v>
      </c>
      <c r="N51" s="96"/>
    </row>
    <row r="52" spans="1:14">
      <c r="B52" s="90" t="s">
        <v>456</v>
      </c>
      <c r="C52" s="90" t="s">
        <v>457</v>
      </c>
      <c r="H52" s="88" t="s">
        <v>452</v>
      </c>
      <c r="I52" s="88" t="s">
        <v>458</v>
      </c>
      <c r="K52" s="90" t="s">
        <v>459</v>
      </c>
      <c r="L52" s="90" t="s">
        <v>460</v>
      </c>
    </row>
    <row r="53" spans="1:14">
      <c r="B53" s="90" t="s">
        <v>461</v>
      </c>
      <c r="C53" s="90" t="s">
        <v>462</v>
      </c>
      <c r="H53" s="88" t="s">
        <v>164</v>
      </c>
      <c r="I53" s="88" t="s">
        <v>463</v>
      </c>
      <c r="K53" s="90" t="s">
        <v>459</v>
      </c>
      <c r="L53" s="90" t="s">
        <v>464</v>
      </c>
    </row>
    <row r="54" spans="1:14">
      <c r="B54" s="90" t="s">
        <v>465</v>
      </c>
      <c r="C54" s="90" t="s">
        <v>466</v>
      </c>
      <c r="H54" s="89" t="s">
        <v>467</v>
      </c>
      <c r="I54" s="89" t="s">
        <v>179</v>
      </c>
      <c r="K54" s="89" t="s">
        <v>468</v>
      </c>
      <c r="L54" s="89" t="s">
        <v>469</v>
      </c>
    </row>
    <row r="55" spans="1:14">
      <c r="H55" s="90" t="s">
        <v>470</v>
      </c>
      <c r="I55" s="90" t="s">
        <v>147</v>
      </c>
      <c r="K55" s="90" t="s">
        <v>471</v>
      </c>
      <c r="L55" s="90" t="s">
        <v>212</v>
      </c>
    </row>
    <row r="56" spans="1:14">
      <c r="A56" s="92"/>
      <c r="B56" s="92"/>
      <c r="C56" s="89"/>
      <c r="D56" s="89"/>
      <c r="E56" s="89"/>
      <c r="F56" s="89"/>
      <c r="G56" s="89"/>
      <c r="H56" s="90" t="s">
        <v>470</v>
      </c>
      <c r="I56" s="90" t="s">
        <v>472</v>
      </c>
      <c r="J56" s="95"/>
      <c r="K56" s="90" t="s">
        <v>399</v>
      </c>
      <c r="L56" s="90" t="s">
        <v>473</v>
      </c>
    </row>
    <row r="57" spans="1:14">
      <c r="H57" s="88" t="s">
        <v>474</v>
      </c>
      <c r="I57" s="88" t="s">
        <v>181</v>
      </c>
      <c r="K57" s="89" t="s">
        <v>475</v>
      </c>
      <c r="L57" s="89" t="s">
        <v>476</v>
      </c>
    </row>
    <row r="58" spans="1:14">
      <c r="D58" s="90"/>
      <c r="E58" s="90"/>
      <c r="F58" s="90"/>
      <c r="G58" s="90"/>
    </row>
    <row r="77" spans="2:3">
      <c r="B77" s="88"/>
      <c r="C77" s="89"/>
    </row>
    <row r="79" spans="2:3">
      <c r="B79" s="89"/>
      <c r="C79" s="89"/>
    </row>
    <row r="80" spans="2:3">
      <c r="B80" s="89"/>
      <c r="C80" s="89"/>
    </row>
    <row r="81" spans="2:3">
      <c r="B81" s="89"/>
      <c r="C81" s="89"/>
    </row>
    <row r="82" spans="2:3">
      <c r="B82" s="88"/>
      <c r="C82" s="88"/>
    </row>
    <row r="83" spans="2:3">
      <c r="B83" s="88"/>
      <c r="C83" s="88"/>
    </row>
    <row r="84" spans="2:3">
      <c r="B84" s="88"/>
      <c r="C84" s="88"/>
    </row>
    <row r="85" spans="2:3">
      <c r="B85" s="89"/>
      <c r="C85" s="89"/>
    </row>
    <row r="86" spans="2:3">
      <c r="B86" s="89"/>
      <c r="C86" s="89"/>
    </row>
    <row r="87" spans="2:3">
      <c r="B87" s="89"/>
      <c r="C87" s="89"/>
    </row>
    <row r="88" spans="2:3">
      <c r="B88" s="88"/>
      <c r="C88" s="88"/>
    </row>
    <row r="89" spans="2:3">
      <c r="B89" s="89"/>
      <c r="C89" s="89"/>
    </row>
    <row r="90" spans="2:3">
      <c r="B90" s="88"/>
      <c r="C90" s="88"/>
    </row>
  </sheetData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9"/>
  <dimension ref="A2:AMJ219"/>
  <sheetViews>
    <sheetView tabSelected="1" topLeftCell="R15" workbookViewId="0">
      <selection activeCell="X20" sqref="X20"/>
    </sheetView>
  </sheetViews>
  <sheetFormatPr defaultRowHeight="46.5"/>
  <cols>
    <col min="1" max="1" width="11.7109375" customWidth="1"/>
    <col min="2" max="2" width="5.42578125" customWidth="1"/>
    <col min="3" max="18" width="11.7109375" customWidth="1"/>
    <col min="19" max="19" width="16.7109375" style="7" customWidth="1"/>
    <col min="20" max="20" width="11.7109375" customWidth="1"/>
    <col min="21" max="21" width="11.7109375" style="127" customWidth="1"/>
    <col min="22" max="22" width="11.7109375" customWidth="1"/>
    <col min="23" max="23" width="2.5703125" customWidth="1"/>
    <col min="24" max="24" width="47.7109375" style="496" customWidth="1"/>
    <col min="25" max="1025" width="11.7109375" customWidth="1"/>
  </cols>
  <sheetData>
    <row r="2" spans="1:1024">
      <c r="M2" t="s">
        <v>68</v>
      </c>
    </row>
    <row r="3" spans="1:1024">
      <c r="S3" s="7" t="s">
        <v>873</v>
      </c>
      <c r="T3" t="s">
        <v>873</v>
      </c>
    </row>
    <row r="4" spans="1:1024">
      <c r="S4" s="484" t="s">
        <v>73</v>
      </c>
      <c r="T4" s="70" t="s">
        <v>74</v>
      </c>
      <c r="U4" s="127" t="str">
        <f t="shared" ref="U4:U14" si="0">T4&amp;" "&amp;S4</f>
        <v>Ray Albers</v>
      </c>
      <c r="V4" s="440"/>
      <c r="X4" s="496" t="s">
        <v>154</v>
      </c>
    </row>
    <row r="5" spans="1:1024">
      <c r="S5" s="484" t="s">
        <v>76</v>
      </c>
      <c r="T5" s="70" t="s">
        <v>77</v>
      </c>
      <c r="U5" s="127" t="str">
        <f t="shared" si="0"/>
        <v>Tommy Arthur</v>
      </c>
      <c r="V5" s="440"/>
      <c r="X5" s="496" t="s">
        <v>489</v>
      </c>
    </row>
    <row r="6" spans="1:1024" s="81" customFormat="1">
      <c r="A6" s="80" t="s">
        <v>75</v>
      </c>
      <c r="C6" s="82" t="s">
        <v>117</v>
      </c>
      <c r="E6" s="82" t="s">
        <v>118</v>
      </c>
      <c r="G6" s="82" t="s">
        <v>36</v>
      </c>
      <c r="I6" s="82" t="s">
        <v>119</v>
      </c>
      <c r="K6" s="82" t="s">
        <v>120</v>
      </c>
      <c r="S6" s="485" t="s">
        <v>78</v>
      </c>
      <c r="T6" s="83" t="s">
        <v>79</v>
      </c>
      <c r="U6" s="483" t="str">
        <f t="shared" si="0"/>
        <v>Mary J Barham</v>
      </c>
      <c r="V6" s="480"/>
      <c r="X6" s="496" t="s">
        <v>490</v>
      </c>
      <c r="AMJ6" s="84"/>
    </row>
    <row r="7" spans="1:1024">
      <c r="A7" s="77">
        <v>699</v>
      </c>
      <c r="B7" s="14"/>
      <c r="C7" t="s">
        <v>71</v>
      </c>
      <c r="D7" s="71"/>
      <c r="F7" s="14"/>
      <c r="G7" t="s">
        <v>66</v>
      </c>
      <c r="H7" s="14"/>
      <c r="I7" t="s">
        <v>55</v>
      </c>
      <c r="J7" s="14"/>
      <c r="K7" t="s">
        <v>57</v>
      </c>
      <c r="L7" s="14"/>
      <c r="M7" s="14"/>
      <c r="N7" s="14"/>
      <c r="O7" s="14"/>
      <c r="P7" s="14"/>
      <c r="Q7" s="14"/>
      <c r="R7" s="14"/>
      <c r="S7" s="484" t="s">
        <v>81</v>
      </c>
      <c r="T7" s="70" t="s">
        <v>82</v>
      </c>
      <c r="U7" s="127" t="str">
        <f t="shared" si="0"/>
        <v>Sue Barth</v>
      </c>
      <c r="V7" s="481"/>
      <c r="W7" s="14"/>
      <c r="X7" s="496" t="s">
        <v>491</v>
      </c>
      <c r="Y7" s="14"/>
      <c r="AMJ7" s="78"/>
    </row>
    <row r="8" spans="1:1024">
      <c r="A8" s="85" t="s">
        <v>80</v>
      </c>
      <c r="C8" t="s">
        <v>56</v>
      </c>
      <c r="E8" t="s">
        <v>58</v>
      </c>
      <c r="G8" t="s">
        <v>60</v>
      </c>
      <c r="I8" t="s">
        <v>59</v>
      </c>
      <c r="K8" t="s">
        <v>56</v>
      </c>
      <c r="S8" s="484" t="s">
        <v>83</v>
      </c>
      <c r="T8" s="70" t="s">
        <v>84</v>
      </c>
      <c r="U8" s="127" t="str">
        <f t="shared" si="0"/>
        <v>Paul Barth (71)</v>
      </c>
      <c r="V8" s="440"/>
      <c r="X8" s="496" t="s">
        <v>492</v>
      </c>
      <c r="AMJ8" s="78"/>
    </row>
    <row r="9" spans="1:1024">
      <c r="A9" s="77">
        <v>1686</v>
      </c>
      <c r="C9" t="s">
        <v>61</v>
      </c>
      <c r="E9" t="s">
        <v>64</v>
      </c>
      <c r="G9" t="s">
        <v>57</v>
      </c>
      <c r="I9" t="s">
        <v>130</v>
      </c>
      <c r="K9" t="s">
        <v>62</v>
      </c>
      <c r="S9" s="484" t="s">
        <v>85</v>
      </c>
      <c r="T9" s="70" t="s">
        <v>86</v>
      </c>
      <c r="U9" s="127" t="str">
        <f t="shared" si="0"/>
        <v>Paul J Baschon</v>
      </c>
      <c r="V9" s="440"/>
      <c r="X9" s="496" t="s">
        <v>493</v>
      </c>
      <c r="AMJ9" s="78"/>
    </row>
    <row r="10" spans="1:1024">
      <c r="A10" s="77">
        <v>1640</v>
      </c>
      <c r="C10" t="s">
        <v>63</v>
      </c>
      <c r="E10" s="52" t="s">
        <v>435</v>
      </c>
      <c r="G10" t="s">
        <v>69</v>
      </c>
      <c r="I10" t="s">
        <v>68</v>
      </c>
      <c r="K10" t="s">
        <v>61</v>
      </c>
      <c r="S10" s="484" t="s">
        <v>85</v>
      </c>
      <c r="T10" s="70" t="s">
        <v>87</v>
      </c>
      <c r="U10" s="127" t="str">
        <f t="shared" si="0"/>
        <v>Sharon Baschon</v>
      </c>
      <c r="V10" s="440"/>
      <c r="X10" s="496" t="s">
        <v>494</v>
      </c>
      <c r="AMJ10" s="78"/>
    </row>
    <row r="11" spans="1:1024">
      <c r="A11" s="77"/>
      <c r="C11" t="s">
        <v>70</v>
      </c>
      <c r="E11" t="s">
        <v>482</v>
      </c>
      <c r="G11" t="s">
        <v>68</v>
      </c>
      <c r="K11" t="s">
        <v>67</v>
      </c>
      <c r="S11" s="484" t="s">
        <v>85</v>
      </c>
      <c r="T11" s="70" t="s">
        <v>88</v>
      </c>
      <c r="U11" s="127" t="str">
        <f t="shared" si="0"/>
        <v>Sara Baschon</v>
      </c>
      <c r="V11" s="440"/>
      <c r="X11" s="496" t="s">
        <v>495</v>
      </c>
      <c r="AMJ11" s="78"/>
    </row>
    <row r="12" spans="1:1024">
      <c r="A12" s="77"/>
      <c r="C12" t="s">
        <v>138</v>
      </c>
      <c r="E12" t="s">
        <v>485</v>
      </c>
      <c r="G12" t="s">
        <v>486</v>
      </c>
      <c r="K12" t="s">
        <v>139</v>
      </c>
      <c r="S12" s="486" t="s">
        <v>89</v>
      </c>
      <c r="T12" s="72" t="s">
        <v>90</v>
      </c>
      <c r="U12" s="127" t="str">
        <f t="shared" si="0"/>
        <v>Judy Bass*</v>
      </c>
      <c r="V12" s="440"/>
      <c r="X12" s="496" t="s">
        <v>496</v>
      </c>
      <c r="AMJ12" s="78"/>
    </row>
    <row r="13" spans="1:1024">
      <c r="A13" s="77"/>
      <c r="C13" t="s">
        <v>57</v>
      </c>
      <c r="E13" s="34" t="s">
        <v>487</v>
      </c>
      <c r="K13" s="440" t="s">
        <v>144</v>
      </c>
      <c r="S13" s="484" t="s">
        <v>91</v>
      </c>
      <c r="T13" s="70" t="s">
        <v>92</v>
      </c>
      <c r="U13" s="127" t="str">
        <f t="shared" si="0"/>
        <v>Scott Becker</v>
      </c>
      <c r="V13" s="440"/>
      <c r="X13" s="496" t="s">
        <v>497</v>
      </c>
      <c r="AMJ13" s="78"/>
    </row>
    <row r="14" spans="1:1024">
      <c r="A14" s="77">
        <v>17</v>
      </c>
      <c r="C14" t="s">
        <v>60</v>
      </c>
      <c r="K14" t="s">
        <v>63</v>
      </c>
      <c r="S14" s="484" t="s">
        <v>93</v>
      </c>
      <c r="T14" s="70" t="s">
        <v>94</v>
      </c>
      <c r="U14" s="127" t="str">
        <f t="shared" si="0"/>
        <v>John Betz</v>
      </c>
      <c r="V14" s="440"/>
      <c r="X14" s="496" t="s">
        <v>498</v>
      </c>
      <c r="AMJ14" s="78"/>
    </row>
    <row r="15" spans="1:1024">
      <c r="A15" s="77"/>
      <c r="C15" t="s">
        <v>68</v>
      </c>
      <c r="K15" t="s">
        <v>65</v>
      </c>
      <c r="S15" s="484" t="s">
        <v>93</v>
      </c>
      <c r="T15" s="70" t="s">
        <v>95</v>
      </c>
      <c r="U15" s="127">
        <v>47</v>
      </c>
      <c r="V15" s="440"/>
      <c r="X15" s="496">
        <v>47</v>
      </c>
      <c r="AMJ15" s="78"/>
    </row>
    <row r="16" spans="1:1024">
      <c r="A16" s="77"/>
      <c r="C16" t="s">
        <v>153</v>
      </c>
      <c r="K16" t="s">
        <v>154</v>
      </c>
      <c r="S16" s="484" t="s">
        <v>96</v>
      </c>
      <c r="T16" s="70" t="s">
        <v>97</v>
      </c>
      <c r="U16" s="127" t="str">
        <f t="shared" ref="U16:U79" si="1">T16&amp;" "&amp;S16</f>
        <v>Dennis Blazier</v>
      </c>
      <c r="V16" s="440"/>
      <c r="X16" s="496" t="s">
        <v>499</v>
      </c>
      <c r="AMJ16" s="78"/>
    </row>
    <row r="17" spans="1:1024">
      <c r="A17" s="77"/>
      <c r="C17" t="s">
        <v>434</v>
      </c>
      <c r="K17" t="s">
        <v>57</v>
      </c>
      <c r="S17" s="486" t="s">
        <v>98</v>
      </c>
      <c r="T17" s="72" t="s">
        <v>99</v>
      </c>
      <c r="U17" s="127" t="str">
        <f t="shared" si="1"/>
        <v>Richard Bock</v>
      </c>
      <c r="V17" s="440"/>
      <c r="X17" s="496" t="s">
        <v>500</v>
      </c>
      <c r="AMJ17" s="78"/>
    </row>
    <row r="18" spans="1:1024">
      <c r="A18" s="77"/>
      <c r="C18" t="s">
        <v>69</v>
      </c>
      <c r="S18" s="484" t="s">
        <v>100</v>
      </c>
      <c r="T18" s="70" t="s">
        <v>101</v>
      </c>
      <c r="U18" s="127" t="str">
        <f t="shared" si="1"/>
        <v>Harold Boettcher</v>
      </c>
      <c r="V18" s="440"/>
      <c r="X18" s="496" t="s">
        <v>56</v>
      </c>
      <c r="AMJ18" s="78"/>
    </row>
    <row r="19" spans="1:1024">
      <c r="A19" s="77"/>
      <c r="C19" t="s">
        <v>66</v>
      </c>
      <c r="S19" s="486" t="s">
        <v>102</v>
      </c>
      <c r="T19" s="72" t="s">
        <v>103</v>
      </c>
      <c r="U19" s="127" t="str">
        <f t="shared" si="1"/>
        <v>Alex Bogaski</v>
      </c>
      <c r="V19" s="440"/>
      <c r="X19" s="496" t="s">
        <v>501</v>
      </c>
      <c r="AMJ19" s="78"/>
    </row>
    <row r="20" spans="1:1024">
      <c r="A20" s="77"/>
      <c r="C20" t="s">
        <v>67</v>
      </c>
      <c r="S20" s="484" t="s">
        <v>104</v>
      </c>
      <c r="T20" s="70" t="s">
        <v>94</v>
      </c>
      <c r="U20" s="127" t="str">
        <f t="shared" si="1"/>
        <v>John Bohon</v>
      </c>
      <c r="V20" s="440"/>
      <c r="X20" s="496" t="s">
        <v>502</v>
      </c>
      <c r="AMJ20" s="78"/>
    </row>
    <row r="21" spans="1:1024" s="69" customFormat="1">
      <c r="A21" s="79"/>
      <c r="C21" s="88" t="s">
        <v>483</v>
      </c>
      <c r="D21" s="88"/>
      <c r="I21" s="69" t="str">
        <f>H21&amp;" "&amp;G21</f>
        <v xml:space="preserve"> </v>
      </c>
      <c r="S21" s="487" t="s">
        <v>105</v>
      </c>
      <c r="T21" s="86" t="s">
        <v>106</v>
      </c>
      <c r="U21" s="111" t="str">
        <f t="shared" si="1"/>
        <v>Chris R Boli</v>
      </c>
      <c r="V21" s="482"/>
      <c r="X21" s="496" t="s">
        <v>58</v>
      </c>
      <c r="AMJ21" s="76"/>
    </row>
    <row r="22" spans="1:1024">
      <c r="I22" t="str">
        <f>H22&amp;" "&amp;G22</f>
        <v xml:space="preserve"> </v>
      </c>
      <c r="S22" s="484" t="s">
        <v>107</v>
      </c>
      <c r="T22" s="70" t="s">
        <v>108</v>
      </c>
      <c r="U22" s="127" t="str">
        <f t="shared" si="1"/>
        <v>David Brook</v>
      </c>
      <c r="V22" s="440"/>
      <c r="X22" s="496" t="s">
        <v>503</v>
      </c>
    </row>
    <row r="23" spans="1:1024">
      <c r="I23" t="str">
        <f>H23&amp;" "&amp;G23</f>
        <v xml:space="preserve"> </v>
      </c>
      <c r="S23" s="486" t="s">
        <v>109</v>
      </c>
      <c r="T23" s="72" t="s">
        <v>110</v>
      </c>
      <c r="U23" s="127" t="str">
        <f t="shared" si="1"/>
        <v>Chris Brownfield</v>
      </c>
      <c r="V23" s="440"/>
      <c r="X23" s="496" t="s">
        <v>504</v>
      </c>
    </row>
    <row r="24" spans="1:1024">
      <c r="S24" s="484" t="s">
        <v>109</v>
      </c>
      <c r="T24" s="70" t="s">
        <v>111</v>
      </c>
      <c r="U24" s="127" t="str">
        <f t="shared" si="1"/>
        <v>Anderson (8) Brownfield</v>
      </c>
      <c r="V24" s="440"/>
      <c r="X24" s="496" t="s">
        <v>505</v>
      </c>
    </row>
    <row r="25" spans="1:1024">
      <c r="S25" s="484" t="s">
        <v>112</v>
      </c>
      <c r="T25" s="70" t="s">
        <v>113</v>
      </c>
      <c r="U25" s="127" t="str">
        <f t="shared" si="1"/>
        <v>Carl David Campbell</v>
      </c>
      <c r="V25" s="440"/>
      <c r="X25" s="496" t="s">
        <v>506</v>
      </c>
    </row>
    <row r="26" spans="1:1024">
      <c r="S26" s="484" t="s">
        <v>112</v>
      </c>
      <c r="T26" s="70" t="s">
        <v>114</v>
      </c>
      <c r="U26" s="127" t="str">
        <f t="shared" si="1"/>
        <v>Catina Campbell</v>
      </c>
      <c r="V26" s="440"/>
      <c r="X26" s="496" t="s">
        <v>507</v>
      </c>
    </row>
    <row r="27" spans="1:1024">
      <c r="S27" s="484" t="s">
        <v>115</v>
      </c>
      <c r="T27" s="70" t="s">
        <v>116</v>
      </c>
      <c r="U27" s="127" t="str">
        <f t="shared" si="1"/>
        <v>Sal Camporeale</v>
      </c>
      <c r="V27" s="440"/>
      <c r="X27" s="496" t="s">
        <v>508</v>
      </c>
    </row>
    <row r="28" spans="1:1024"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 t="s">
        <v>121</v>
      </c>
      <c r="S28" s="484" t="s">
        <v>122</v>
      </c>
      <c r="T28" s="70" t="s">
        <v>123</v>
      </c>
      <c r="U28" s="127" t="str">
        <f t="shared" si="1"/>
        <v>George Care</v>
      </c>
      <c r="V28" s="440"/>
      <c r="X28" s="496" t="s">
        <v>509</v>
      </c>
    </row>
    <row r="29" spans="1:1024">
      <c r="O29" t="s">
        <v>124</v>
      </c>
      <c r="S29" s="484" t="s">
        <v>125</v>
      </c>
      <c r="T29" s="70" t="s">
        <v>126</v>
      </c>
      <c r="U29" s="127" t="str">
        <f t="shared" si="1"/>
        <v>Tim Carroll</v>
      </c>
      <c r="V29" s="440"/>
      <c r="X29" s="496" t="s">
        <v>481</v>
      </c>
    </row>
    <row r="30" spans="1:1024">
      <c r="E30" s="74"/>
      <c r="O30" t="s">
        <v>127</v>
      </c>
      <c r="S30" s="484" t="s">
        <v>128</v>
      </c>
      <c r="T30" s="70" t="s">
        <v>129</v>
      </c>
      <c r="U30" s="127" t="str">
        <f t="shared" si="1"/>
        <v xml:space="preserve">Gina Casselberry </v>
      </c>
      <c r="V30" s="440"/>
      <c r="X30" s="496" t="s">
        <v>510</v>
      </c>
    </row>
    <row r="31" spans="1:1024">
      <c r="O31" t="s">
        <v>72</v>
      </c>
      <c r="S31" s="484" t="s">
        <v>131</v>
      </c>
      <c r="T31" s="70" t="s">
        <v>108</v>
      </c>
      <c r="U31" s="127" t="str">
        <f t="shared" si="1"/>
        <v>David Chasco</v>
      </c>
      <c r="V31" s="440"/>
      <c r="X31" s="496" t="s">
        <v>511</v>
      </c>
    </row>
    <row r="32" spans="1:1024">
      <c r="O32" t="s">
        <v>132</v>
      </c>
      <c r="S32" s="484" t="s">
        <v>131</v>
      </c>
      <c r="T32" s="70" t="s">
        <v>133</v>
      </c>
      <c r="U32" s="127" t="str">
        <f t="shared" si="1"/>
        <v>Carmen Chasco</v>
      </c>
      <c r="V32" s="440"/>
      <c r="X32" s="496" t="s">
        <v>512</v>
      </c>
    </row>
    <row r="33" spans="1:24">
      <c r="O33" t="s">
        <v>134</v>
      </c>
      <c r="S33" s="484" t="s">
        <v>135</v>
      </c>
      <c r="T33" s="70" t="s">
        <v>136</v>
      </c>
      <c r="U33" s="127" t="str">
        <f t="shared" si="1"/>
        <v>Ed Clark</v>
      </c>
      <c r="V33" s="440"/>
      <c r="X33" s="496" t="s">
        <v>513</v>
      </c>
    </row>
    <row r="34" spans="1:24">
      <c r="A34" s="75" t="s">
        <v>137</v>
      </c>
      <c r="O34" t="s">
        <v>140</v>
      </c>
      <c r="S34" s="484" t="s">
        <v>141</v>
      </c>
      <c r="T34" s="70" t="s">
        <v>142</v>
      </c>
      <c r="U34" s="127" t="str">
        <f t="shared" si="1"/>
        <v>James E Cobb</v>
      </c>
      <c r="V34" s="440"/>
      <c r="X34" s="496" t="s">
        <v>514</v>
      </c>
    </row>
    <row r="35" spans="1:24">
      <c r="A35" s="75" t="s">
        <v>143</v>
      </c>
      <c r="O35" t="s">
        <v>145</v>
      </c>
      <c r="S35" s="486" t="s">
        <v>146</v>
      </c>
      <c r="T35" s="72" t="s">
        <v>147</v>
      </c>
      <c r="U35" s="127" t="str">
        <f t="shared" si="1"/>
        <v>Robert Conner</v>
      </c>
      <c r="V35" s="440"/>
      <c r="X35" s="496" t="s">
        <v>515</v>
      </c>
    </row>
    <row r="36" spans="1:24">
      <c r="O36" t="s">
        <v>148</v>
      </c>
      <c r="S36" s="484" t="s">
        <v>149</v>
      </c>
      <c r="T36" s="70" t="s">
        <v>150</v>
      </c>
      <c r="U36" s="127" t="str">
        <f t="shared" si="1"/>
        <v>Mark Connors</v>
      </c>
      <c r="V36" s="440"/>
      <c r="X36" s="496" t="s">
        <v>516</v>
      </c>
    </row>
    <row r="37" spans="1:24">
      <c r="O37" t="s">
        <v>151</v>
      </c>
      <c r="S37" s="484" t="s">
        <v>149</v>
      </c>
      <c r="T37" s="70" t="s">
        <v>152</v>
      </c>
      <c r="U37" s="127" t="str">
        <f t="shared" si="1"/>
        <v>Nicholas  Connors</v>
      </c>
      <c r="V37" s="440"/>
      <c r="X37" s="496" t="s">
        <v>517</v>
      </c>
    </row>
    <row r="38" spans="1:24">
      <c r="O38" t="s">
        <v>155</v>
      </c>
      <c r="S38" s="484" t="s">
        <v>149</v>
      </c>
      <c r="T38" s="70" t="s">
        <v>156</v>
      </c>
      <c r="U38" s="127" t="str">
        <f t="shared" si="1"/>
        <v>Veronica Connors</v>
      </c>
      <c r="V38" s="440"/>
      <c r="X38" s="496" t="s">
        <v>518</v>
      </c>
    </row>
    <row r="39" spans="1:24">
      <c r="O39" t="s">
        <v>157</v>
      </c>
      <c r="S39" s="484" t="s">
        <v>149</v>
      </c>
      <c r="T39" s="70" t="s">
        <v>158</v>
      </c>
      <c r="U39" s="127" t="str">
        <f t="shared" si="1"/>
        <v>Andrea Connors</v>
      </c>
      <c r="V39" s="440"/>
      <c r="X39" s="496" t="s">
        <v>519</v>
      </c>
    </row>
    <row r="40" spans="1:24">
      <c r="O40" t="s">
        <v>159</v>
      </c>
      <c r="S40" s="484" t="s">
        <v>160</v>
      </c>
      <c r="T40" s="70" t="s">
        <v>161</v>
      </c>
      <c r="U40" s="127" t="str">
        <f t="shared" si="1"/>
        <v>James R Cook</v>
      </c>
      <c r="V40" s="440"/>
      <c r="X40" s="496" t="s">
        <v>520</v>
      </c>
    </row>
    <row r="41" spans="1:24">
      <c r="D41" t="s">
        <v>66</v>
      </c>
      <c r="S41" s="484" t="s">
        <v>162</v>
      </c>
      <c r="T41" s="70" t="s">
        <v>163</v>
      </c>
      <c r="U41" s="127" t="str">
        <f t="shared" si="1"/>
        <v>Bob Crowley</v>
      </c>
      <c r="V41" s="440"/>
      <c r="X41" s="496" t="s">
        <v>521</v>
      </c>
    </row>
    <row r="42" spans="1:24">
      <c r="S42" s="484" t="s">
        <v>164</v>
      </c>
      <c r="T42" s="70" t="s">
        <v>165</v>
      </c>
      <c r="U42" s="127" t="str">
        <f t="shared" si="1"/>
        <v>Steve DeGaetano</v>
      </c>
      <c r="V42" s="440"/>
      <c r="X42" s="496" t="s">
        <v>522</v>
      </c>
    </row>
    <row r="43" spans="1:24">
      <c r="S43" s="484" t="s">
        <v>97</v>
      </c>
      <c r="T43" s="70" t="s">
        <v>166</v>
      </c>
      <c r="U43" s="127" t="str">
        <f t="shared" si="1"/>
        <v>Darrell F Dennis</v>
      </c>
      <c r="V43" s="440"/>
      <c r="X43" s="496" t="s">
        <v>523</v>
      </c>
    </row>
    <row r="44" spans="1:24">
      <c r="S44" s="486" t="s">
        <v>167</v>
      </c>
      <c r="T44" s="72" t="s">
        <v>168</v>
      </c>
      <c r="U44" s="127" t="str">
        <f t="shared" si="1"/>
        <v>Nathan DeWitt</v>
      </c>
      <c r="V44" s="440"/>
      <c r="X44" s="496" t="s">
        <v>485</v>
      </c>
    </row>
    <row r="45" spans="1:24">
      <c r="S45" s="486" t="s">
        <v>167</v>
      </c>
      <c r="T45" s="72" t="s">
        <v>169</v>
      </c>
      <c r="U45" s="127" t="str">
        <f t="shared" si="1"/>
        <v>Erlene DeWitt</v>
      </c>
      <c r="V45" s="440"/>
      <c r="X45" s="496" t="s">
        <v>524</v>
      </c>
    </row>
    <row r="46" spans="1:24">
      <c r="S46" s="484" t="s">
        <v>170</v>
      </c>
      <c r="T46" s="70" t="s">
        <v>171</v>
      </c>
      <c r="U46" s="127" t="str">
        <f t="shared" si="1"/>
        <v>David G Dick</v>
      </c>
      <c r="V46" s="440"/>
      <c r="X46" s="496" t="s">
        <v>525</v>
      </c>
    </row>
    <row r="47" spans="1:24">
      <c r="S47" s="484" t="s">
        <v>172</v>
      </c>
      <c r="T47" s="70" t="s">
        <v>173</v>
      </c>
      <c r="U47" s="127" t="str">
        <f t="shared" si="1"/>
        <v xml:space="preserve">Nancy Dick - Baenan </v>
      </c>
      <c r="V47" s="440"/>
      <c r="X47" s="496" t="s">
        <v>526</v>
      </c>
    </row>
    <row r="48" spans="1:24">
      <c r="S48" s="484" t="s">
        <v>174</v>
      </c>
      <c r="T48" s="70" t="s">
        <v>175</v>
      </c>
      <c r="U48" s="127" t="str">
        <f t="shared" si="1"/>
        <v>Mathew Donoghue</v>
      </c>
      <c r="V48" s="440"/>
      <c r="X48" s="496" t="s">
        <v>527</v>
      </c>
    </row>
    <row r="49" spans="19:24">
      <c r="S49" s="484" t="s">
        <v>176</v>
      </c>
      <c r="T49" s="70" t="s">
        <v>150</v>
      </c>
      <c r="U49" s="127" t="str">
        <f t="shared" si="1"/>
        <v>Mark Duerst</v>
      </c>
      <c r="V49" s="440"/>
      <c r="X49" s="496" t="s">
        <v>528</v>
      </c>
    </row>
    <row r="50" spans="19:24">
      <c r="S50" s="484" t="s">
        <v>176</v>
      </c>
      <c r="T50" s="70" t="s">
        <v>177</v>
      </c>
      <c r="U50" s="127" t="str">
        <f t="shared" si="1"/>
        <v>Leslie Cohen Duerst</v>
      </c>
      <c r="V50" s="440"/>
      <c r="X50" s="496" t="s">
        <v>529</v>
      </c>
    </row>
    <row r="51" spans="19:24">
      <c r="S51" s="484" t="s">
        <v>178</v>
      </c>
      <c r="T51" s="70" t="s">
        <v>179</v>
      </c>
      <c r="U51" s="127" t="str">
        <f t="shared" si="1"/>
        <v>Ted Dunn</v>
      </c>
      <c r="V51" s="440"/>
      <c r="X51" s="496" t="s">
        <v>55</v>
      </c>
    </row>
    <row r="52" spans="19:24">
      <c r="S52" s="484" t="s">
        <v>180</v>
      </c>
      <c r="T52" s="70" t="s">
        <v>181</v>
      </c>
      <c r="U52" s="127" t="str">
        <f t="shared" si="1"/>
        <v>Kevin Edwards</v>
      </c>
      <c r="V52" s="440"/>
      <c r="X52" s="496" t="s">
        <v>486</v>
      </c>
    </row>
    <row r="53" spans="19:24">
      <c r="S53" s="484" t="s">
        <v>180</v>
      </c>
      <c r="T53" s="70" t="s">
        <v>182</v>
      </c>
      <c r="U53" s="127" t="str">
        <f t="shared" si="1"/>
        <v>Teresa Edwards</v>
      </c>
      <c r="V53" s="440"/>
      <c r="X53" s="496" t="s">
        <v>530</v>
      </c>
    </row>
    <row r="54" spans="19:24">
      <c r="S54" s="486" t="s">
        <v>183</v>
      </c>
      <c r="T54" s="72" t="s">
        <v>84</v>
      </c>
      <c r="U54" s="127" t="str">
        <f t="shared" si="1"/>
        <v>Paul Emmerson (63)</v>
      </c>
      <c r="V54" s="440"/>
      <c r="X54" s="496" t="s">
        <v>531</v>
      </c>
    </row>
    <row r="55" spans="19:24">
      <c r="S55" s="484" t="s">
        <v>184</v>
      </c>
      <c r="T55" s="70" t="s">
        <v>185</v>
      </c>
      <c r="U55" s="127" t="str">
        <f t="shared" si="1"/>
        <v>Nick Engineerland</v>
      </c>
      <c r="V55" s="440"/>
      <c r="X55" s="496" t="s">
        <v>532</v>
      </c>
    </row>
    <row r="56" spans="19:24">
      <c r="S56" s="484" t="s">
        <v>186</v>
      </c>
      <c r="T56" s="70" t="s">
        <v>187</v>
      </c>
      <c r="U56" s="127" t="str">
        <f t="shared" si="1"/>
        <v>Gene  Eschmann</v>
      </c>
      <c r="V56" s="440"/>
      <c r="X56" s="496" t="s">
        <v>533</v>
      </c>
    </row>
    <row r="57" spans="19:24">
      <c r="S57" s="484" t="s">
        <v>188</v>
      </c>
      <c r="T57" s="70" t="s">
        <v>189</v>
      </c>
      <c r="U57" s="127" t="str">
        <f t="shared" si="1"/>
        <v>Randy Evers</v>
      </c>
      <c r="V57" s="440"/>
      <c r="X57" s="496" t="s">
        <v>534</v>
      </c>
    </row>
    <row r="58" spans="19:24">
      <c r="S58" s="484" t="s">
        <v>188</v>
      </c>
      <c r="T58" s="70" t="s">
        <v>190</v>
      </c>
      <c r="U58" s="127" t="str">
        <f t="shared" si="1"/>
        <v>Carol Evers</v>
      </c>
      <c r="V58" s="440"/>
      <c r="X58" s="496" t="s">
        <v>535</v>
      </c>
    </row>
    <row r="59" spans="19:24">
      <c r="S59" s="484" t="s">
        <v>191</v>
      </c>
      <c r="T59" s="70" t="s">
        <v>192</v>
      </c>
      <c r="U59" s="127" t="str">
        <f t="shared" si="1"/>
        <v>Eugene W Ezzell, Jr</v>
      </c>
      <c r="V59" s="440"/>
      <c r="X59" s="496" t="s">
        <v>62</v>
      </c>
    </row>
    <row r="60" spans="19:24">
      <c r="S60" s="484" t="s">
        <v>193</v>
      </c>
      <c r="T60" s="70" t="s">
        <v>194</v>
      </c>
      <c r="U60" s="127" t="str">
        <f t="shared" si="1"/>
        <v>Craig Fairbrother</v>
      </c>
      <c r="V60" s="440"/>
      <c r="X60" s="496" t="s">
        <v>537</v>
      </c>
    </row>
    <row r="61" spans="19:24">
      <c r="S61" s="484" t="s">
        <v>195</v>
      </c>
      <c r="T61" s="70" t="s">
        <v>196</v>
      </c>
      <c r="U61" s="127" t="str">
        <f t="shared" si="1"/>
        <v>Cheryl Fairbrother - Gallan</v>
      </c>
      <c r="V61" s="440"/>
      <c r="X61" s="496" t="s">
        <v>538</v>
      </c>
    </row>
    <row r="62" spans="19:24">
      <c r="S62" s="484" t="s">
        <v>197</v>
      </c>
      <c r="T62" s="70" t="s">
        <v>198</v>
      </c>
      <c r="U62" s="127" t="str">
        <f t="shared" si="1"/>
        <v>John Y Finger</v>
      </c>
      <c r="V62" s="440"/>
      <c r="X62" s="496" t="s">
        <v>539</v>
      </c>
    </row>
    <row r="63" spans="19:24">
      <c r="S63" s="484" t="s">
        <v>199</v>
      </c>
      <c r="T63" s="70" t="s">
        <v>92</v>
      </c>
      <c r="U63" s="127" t="str">
        <f t="shared" si="1"/>
        <v>Scott Gagnon</v>
      </c>
      <c r="V63" s="440"/>
      <c r="X63" s="496" t="s">
        <v>540</v>
      </c>
    </row>
    <row r="64" spans="19:24">
      <c r="S64" s="486" t="s">
        <v>200</v>
      </c>
      <c r="T64" s="72" t="s">
        <v>84</v>
      </c>
      <c r="U64" s="127" t="str">
        <f t="shared" si="1"/>
        <v>Paul Giordano</v>
      </c>
      <c r="V64" s="440"/>
      <c r="X64" s="496" t="s">
        <v>487</v>
      </c>
    </row>
    <row r="65" spans="19:24">
      <c r="S65" s="486" t="s">
        <v>200</v>
      </c>
      <c r="T65" s="72" t="s">
        <v>201</v>
      </c>
      <c r="U65" s="127" t="str">
        <f t="shared" si="1"/>
        <v>Karen Giordano</v>
      </c>
      <c r="V65" s="440"/>
      <c r="X65" s="496" t="s">
        <v>541</v>
      </c>
    </row>
    <row r="66" spans="19:24">
      <c r="S66" s="484" t="s">
        <v>202</v>
      </c>
      <c r="T66" s="70" t="s">
        <v>203</v>
      </c>
      <c r="U66" s="127" t="str">
        <f t="shared" si="1"/>
        <v>Jack O. Gladfelter</v>
      </c>
      <c r="V66" s="440"/>
      <c r="X66" s="496" t="s">
        <v>542</v>
      </c>
    </row>
    <row r="67" spans="19:24">
      <c r="S67" s="484" t="s">
        <v>202</v>
      </c>
      <c r="T67" s="70" t="s">
        <v>204</v>
      </c>
      <c r="U67" s="127" t="str">
        <f t="shared" si="1"/>
        <v>Donna Gladfelter</v>
      </c>
      <c r="V67" s="440"/>
      <c r="X67" s="496" t="s">
        <v>543</v>
      </c>
    </row>
    <row r="68" spans="19:24">
      <c r="S68" s="484" t="s">
        <v>205</v>
      </c>
      <c r="T68" s="70" t="s">
        <v>206</v>
      </c>
      <c r="U68" s="127" t="str">
        <f t="shared" si="1"/>
        <v>Dave Graham</v>
      </c>
      <c r="V68" s="440"/>
      <c r="X68" s="496" t="s">
        <v>544</v>
      </c>
    </row>
    <row r="69" spans="19:24">
      <c r="S69" s="484" t="s">
        <v>207</v>
      </c>
      <c r="T69" s="70" t="s">
        <v>208</v>
      </c>
      <c r="U69" s="127" t="str">
        <f t="shared" si="1"/>
        <v>Michael Grajek</v>
      </c>
      <c r="V69" s="440"/>
      <c r="X69" s="496" t="s">
        <v>545</v>
      </c>
    </row>
    <row r="70" spans="19:24">
      <c r="S70" s="484" t="s">
        <v>209</v>
      </c>
      <c r="T70" s="70" t="s">
        <v>210</v>
      </c>
      <c r="U70" s="127" t="str">
        <f t="shared" si="1"/>
        <v>Cindy Grau</v>
      </c>
      <c r="V70" s="440"/>
      <c r="X70" s="496" t="s">
        <v>546</v>
      </c>
    </row>
    <row r="71" spans="19:24">
      <c r="S71" s="484" t="s">
        <v>209</v>
      </c>
      <c r="T71" s="70" t="s">
        <v>211</v>
      </c>
      <c r="U71" s="127" t="str">
        <f t="shared" si="1"/>
        <v>Robert (Rob) Grau</v>
      </c>
      <c r="V71" s="440"/>
      <c r="X71" s="496" t="s">
        <v>61</v>
      </c>
    </row>
    <row r="72" spans="19:24">
      <c r="S72" s="484" t="s">
        <v>212</v>
      </c>
      <c r="T72" s="70" t="s">
        <v>99</v>
      </c>
      <c r="U72" s="127" t="str">
        <f t="shared" si="1"/>
        <v>Richard Gray</v>
      </c>
      <c r="V72" s="440"/>
      <c r="X72" s="496" t="s">
        <v>59</v>
      </c>
    </row>
    <row r="73" spans="19:24">
      <c r="S73" s="484" t="s">
        <v>213</v>
      </c>
      <c r="T73" s="70" t="s">
        <v>214</v>
      </c>
      <c r="U73" s="127" t="str">
        <f t="shared" si="1"/>
        <v>Gene Harshbarger</v>
      </c>
      <c r="V73" s="440"/>
      <c r="X73" s="496" t="s">
        <v>547</v>
      </c>
    </row>
    <row r="74" spans="19:24">
      <c r="S74" s="484" t="s">
        <v>215</v>
      </c>
      <c r="T74" s="70" t="s">
        <v>147</v>
      </c>
      <c r="U74" s="127" t="str">
        <f t="shared" si="1"/>
        <v>Robert Hoffman</v>
      </c>
      <c r="V74" s="440"/>
      <c r="X74" s="496" t="s">
        <v>548</v>
      </c>
    </row>
    <row r="75" spans="19:24">
      <c r="S75" s="484" t="s">
        <v>215</v>
      </c>
      <c r="T75" s="70" t="s">
        <v>216</v>
      </c>
      <c r="U75" s="127" t="str">
        <f t="shared" si="1"/>
        <v>Darlene Hoffman</v>
      </c>
      <c r="V75" s="440"/>
      <c r="X75" s="496" t="s">
        <v>549</v>
      </c>
    </row>
    <row r="76" spans="19:24">
      <c r="S76" s="484" t="s">
        <v>217</v>
      </c>
      <c r="T76" s="70" t="s">
        <v>218</v>
      </c>
      <c r="U76" s="127" t="str">
        <f t="shared" si="1"/>
        <v>John (Jay) Horn</v>
      </c>
      <c r="V76" s="440"/>
      <c r="X76" s="496" t="s">
        <v>550</v>
      </c>
    </row>
    <row r="77" spans="19:24">
      <c r="S77" s="486" t="s">
        <v>217</v>
      </c>
      <c r="T77" s="72" t="s">
        <v>219</v>
      </c>
      <c r="U77" s="127" t="str">
        <f t="shared" si="1"/>
        <v>M  Richard Horn</v>
      </c>
      <c r="V77" s="440"/>
      <c r="X77" s="496" t="s">
        <v>551</v>
      </c>
    </row>
    <row r="78" spans="19:24">
      <c r="S78" s="486" t="s">
        <v>217</v>
      </c>
      <c r="T78" s="72" t="s">
        <v>220</v>
      </c>
      <c r="U78" s="127" t="str">
        <f t="shared" si="1"/>
        <v>Kate Horn</v>
      </c>
      <c r="V78" s="440"/>
      <c r="X78" s="496" t="s">
        <v>552</v>
      </c>
    </row>
    <row r="79" spans="19:24">
      <c r="S79" s="484" t="s">
        <v>221</v>
      </c>
      <c r="T79" s="70" t="s">
        <v>222</v>
      </c>
      <c r="U79" s="127" t="str">
        <f t="shared" si="1"/>
        <v>Anita Hussey</v>
      </c>
      <c r="V79" s="440"/>
      <c r="X79" s="496" t="s">
        <v>553</v>
      </c>
    </row>
    <row r="80" spans="19:24">
      <c r="S80" s="484" t="s">
        <v>223</v>
      </c>
      <c r="T80" s="70" t="s">
        <v>224</v>
      </c>
      <c r="U80" s="127" t="str">
        <f t="shared" ref="U80:U143" si="2">T80&amp;" "&amp;S80</f>
        <v>Diana Hutchinson</v>
      </c>
      <c r="V80" s="440"/>
      <c r="X80" s="496" t="s">
        <v>554</v>
      </c>
    </row>
    <row r="81" spans="19:24">
      <c r="S81" s="484" t="s">
        <v>223</v>
      </c>
      <c r="T81" s="70" t="s">
        <v>225</v>
      </c>
      <c r="U81" s="127" t="str">
        <f t="shared" si="2"/>
        <v>Tom Hutchinson</v>
      </c>
      <c r="V81" s="440"/>
      <c r="X81" s="496" t="s">
        <v>555</v>
      </c>
    </row>
    <row r="82" spans="19:24">
      <c r="S82" s="484" t="s">
        <v>226</v>
      </c>
      <c r="T82" s="70" t="s">
        <v>227</v>
      </c>
      <c r="U82" s="127" t="str">
        <f t="shared" si="2"/>
        <v>Gary Hyman</v>
      </c>
      <c r="V82" s="440"/>
      <c r="X82" s="496" t="s">
        <v>556</v>
      </c>
    </row>
    <row r="83" spans="19:24">
      <c r="S83" s="484" t="s">
        <v>228</v>
      </c>
      <c r="T83" s="70" t="s">
        <v>229</v>
      </c>
      <c r="U83" s="127" t="str">
        <f t="shared" si="2"/>
        <v>James Jatko</v>
      </c>
      <c r="V83" s="440"/>
      <c r="X83" s="496" t="s">
        <v>557</v>
      </c>
    </row>
    <row r="84" spans="19:24">
      <c r="S84" s="484" t="s">
        <v>230</v>
      </c>
      <c r="T84" s="70" t="s">
        <v>231</v>
      </c>
      <c r="U84" s="127" t="str">
        <f t="shared" si="2"/>
        <v>Evan Jennings</v>
      </c>
      <c r="V84" s="440"/>
      <c r="X84" s="496" t="s">
        <v>558</v>
      </c>
    </row>
    <row r="85" spans="19:24">
      <c r="S85" s="484" t="s">
        <v>232</v>
      </c>
      <c r="T85" s="70" t="s">
        <v>233</v>
      </c>
      <c r="U85" s="127" t="str">
        <f t="shared" si="2"/>
        <v>Lester Jessup</v>
      </c>
      <c r="V85" s="440"/>
      <c r="X85" s="496" t="s">
        <v>559</v>
      </c>
    </row>
    <row r="86" spans="19:24">
      <c r="S86" s="484" t="s">
        <v>232</v>
      </c>
      <c r="T86" s="70" t="s">
        <v>234</v>
      </c>
      <c r="U86" s="127" t="str">
        <f t="shared" si="2"/>
        <v>Cornelia Jessup</v>
      </c>
      <c r="V86" s="440"/>
      <c r="X86" s="496" t="s">
        <v>560</v>
      </c>
    </row>
    <row r="87" spans="19:24">
      <c r="S87" s="484" t="s">
        <v>235</v>
      </c>
      <c r="T87" s="70" t="s">
        <v>236</v>
      </c>
      <c r="U87" s="127" t="str">
        <f t="shared" si="2"/>
        <v>Reid C Johnson</v>
      </c>
      <c r="V87" s="440"/>
      <c r="X87" s="496" t="s">
        <v>561</v>
      </c>
    </row>
    <row r="88" spans="19:24">
      <c r="S88" s="484" t="s">
        <v>235</v>
      </c>
      <c r="T88" s="70" t="s">
        <v>237</v>
      </c>
      <c r="U88" s="127" t="str">
        <f t="shared" si="2"/>
        <v>Jack Johnson</v>
      </c>
      <c r="V88" s="440"/>
      <c r="X88" s="496" t="s">
        <v>562</v>
      </c>
    </row>
    <row r="89" spans="19:24">
      <c r="S89" s="484" t="s">
        <v>238</v>
      </c>
      <c r="T89" s="70" t="s">
        <v>108</v>
      </c>
      <c r="U89" s="127" t="str">
        <f t="shared" si="2"/>
        <v>David Johnson - Mitchell</v>
      </c>
      <c r="V89" s="440"/>
      <c r="X89" s="496" t="s">
        <v>563</v>
      </c>
    </row>
    <row r="90" spans="19:24">
      <c r="S90" s="484" t="s">
        <v>239</v>
      </c>
      <c r="T90" s="70" t="s">
        <v>240</v>
      </c>
      <c r="U90" s="127" t="str">
        <f t="shared" si="2"/>
        <v>Greg Johnston</v>
      </c>
      <c r="V90" s="440"/>
      <c r="X90" s="496" t="s">
        <v>564</v>
      </c>
    </row>
    <row r="91" spans="19:24">
      <c r="S91" s="484" t="s">
        <v>239</v>
      </c>
      <c r="T91" s="70" t="s">
        <v>241</v>
      </c>
      <c r="U91" s="127" t="str">
        <f t="shared" si="2"/>
        <v>Joseph (17) Johnston</v>
      </c>
      <c r="V91" s="440"/>
      <c r="X91" s="496" t="s">
        <v>565</v>
      </c>
    </row>
    <row r="92" spans="19:24">
      <c r="S92" s="484" t="s">
        <v>239</v>
      </c>
      <c r="T92" s="70" t="s">
        <v>242</v>
      </c>
      <c r="U92" s="127" t="str">
        <f t="shared" si="2"/>
        <v>Joshua (14) Johnston</v>
      </c>
      <c r="V92" s="440"/>
      <c r="X92" s="496" t="s">
        <v>566</v>
      </c>
    </row>
    <row r="93" spans="19:24">
      <c r="S93" s="484" t="s">
        <v>239</v>
      </c>
      <c r="T93" s="70" t="s">
        <v>243</v>
      </c>
      <c r="U93" s="127" t="str">
        <f t="shared" si="2"/>
        <v>Marnai Johnston</v>
      </c>
      <c r="V93" s="440"/>
      <c r="X93" s="496" t="s">
        <v>567</v>
      </c>
    </row>
    <row r="94" spans="19:24">
      <c r="S94" s="484" t="s">
        <v>244</v>
      </c>
      <c r="T94" s="70" t="s">
        <v>245</v>
      </c>
      <c r="U94" s="127" t="str">
        <f t="shared" si="2"/>
        <v>Wayne Jones</v>
      </c>
      <c r="V94" s="440"/>
      <c r="X94" s="496" t="s">
        <v>488</v>
      </c>
    </row>
    <row r="95" spans="19:24">
      <c r="S95" s="484" t="s">
        <v>246</v>
      </c>
      <c r="T95" s="70" t="s">
        <v>247</v>
      </c>
      <c r="U95" s="127" t="str">
        <f t="shared" si="2"/>
        <v>Vivian Joyner</v>
      </c>
      <c r="V95" s="440"/>
      <c r="X95" s="496" t="s">
        <v>568</v>
      </c>
    </row>
    <row r="96" spans="19:24">
      <c r="S96" s="484" t="s">
        <v>248</v>
      </c>
      <c r="T96" s="70" t="s">
        <v>147</v>
      </c>
      <c r="U96" s="127" t="str">
        <f t="shared" si="2"/>
        <v>Robert Kaplan</v>
      </c>
      <c r="V96" s="440"/>
      <c r="X96" s="496" t="s">
        <v>569</v>
      </c>
    </row>
    <row r="97" spans="19:24">
      <c r="S97" s="484" t="s">
        <v>249</v>
      </c>
      <c r="T97" s="70" t="s">
        <v>250</v>
      </c>
      <c r="U97" s="127" t="str">
        <f t="shared" si="2"/>
        <v>Mike Kearse</v>
      </c>
      <c r="V97" s="440"/>
      <c r="X97" s="496" t="s">
        <v>570</v>
      </c>
    </row>
    <row r="98" spans="19:24">
      <c r="S98" s="484" t="s">
        <v>251</v>
      </c>
      <c r="T98" s="70" t="s">
        <v>252</v>
      </c>
      <c r="U98" s="127" t="str">
        <f t="shared" si="2"/>
        <v>William Kincheloe</v>
      </c>
      <c r="V98" s="440"/>
      <c r="X98" s="496" t="s">
        <v>571</v>
      </c>
    </row>
    <row r="99" spans="19:24">
      <c r="S99" s="484" t="s">
        <v>253</v>
      </c>
      <c r="T99" s="70" t="s">
        <v>254</v>
      </c>
      <c r="U99" s="127" t="str">
        <f t="shared" si="2"/>
        <v>Linda Koss</v>
      </c>
      <c r="V99" s="440"/>
      <c r="X99" s="496" t="s">
        <v>572</v>
      </c>
    </row>
    <row r="100" spans="19:24">
      <c r="S100" s="484" t="s">
        <v>253</v>
      </c>
      <c r="T100" s="70" t="s">
        <v>255</v>
      </c>
      <c r="U100" s="127" t="str">
        <f t="shared" si="2"/>
        <v>Roger A Koss</v>
      </c>
      <c r="V100" s="440"/>
      <c r="X100" s="496" t="s">
        <v>67</v>
      </c>
    </row>
    <row r="101" spans="19:24">
      <c r="S101" s="484" t="s">
        <v>256</v>
      </c>
      <c r="T101" s="70" t="s">
        <v>257</v>
      </c>
      <c r="U101" s="127" t="str">
        <f t="shared" si="2"/>
        <v>Art Kotz</v>
      </c>
      <c r="V101" s="440"/>
      <c r="X101" s="496" t="s">
        <v>484</v>
      </c>
    </row>
    <row r="102" spans="19:24">
      <c r="S102" s="486" t="s">
        <v>258</v>
      </c>
      <c r="T102" s="72" t="s">
        <v>259</v>
      </c>
      <c r="U102" s="127" t="str">
        <f t="shared" si="2"/>
        <v>Thomas Kreuzinger</v>
      </c>
      <c r="V102" s="440"/>
      <c r="X102" s="496" t="s">
        <v>574</v>
      </c>
    </row>
    <row r="103" spans="19:24">
      <c r="S103" s="484" t="s">
        <v>260</v>
      </c>
      <c r="T103" s="70" t="s">
        <v>261</v>
      </c>
      <c r="U103" s="127" t="str">
        <f t="shared" si="2"/>
        <v>Calvin Kuttner 16</v>
      </c>
      <c r="V103" s="440"/>
      <c r="X103" s="496" t="s">
        <v>575</v>
      </c>
    </row>
    <row r="104" spans="19:24">
      <c r="S104" s="484" t="s">
        <v>262</v>
      </c>
      <c r="T104" s="70" t="s">
        <v>263</v>
      </c>
      <c r="U104" s="127" t="str">
        <f t="shared" si="2"/>
        <v>M Gray Lackey</v>
      </c>
      <c r="V104" s="440"/>
      <c r="X104" s="496" t="s">
        <v>576</v>
      </c>
    </row>
    <row r="105" spans="19:24">
      <c r="S105" s="484" t="s">
        <v>262</v>
      </c>
      <c r="T105" s="70" t="s">
        <v>264</v>
      </c>
      <c r="U105" s="127" t="str">
        <f t="shared" si="2"/>
        <v>Mack E Lackey</v>
      </c>
      <c r="V105" s="440"/>
      <c r="X105" s="496" t="s">
        <v>577</v>
      </c>
    </row>
    <row r="106" spans="19:24">
      <c r="S106" s="484" t="s">
        <v>265</v>
      </c>
      <c r="T106" s="70" t="s">
        <v>266</v>
      </c>
      <c r="U106" s="127" t="str">
        <f t="shared" si="2"/>
        <v>Richard T Lasater</v>
      </c>
      <c r="V106" s="440"/>
      <c r="X106" s="496" t="s">
        <v>578</v>
      </c>
    </row>
    <row r="107" spans="19:24">
      <c r="S107" s="484" t="s">
        <v>267</v>
      </c>
      <c r="T107" s="70" t="s">
        <v>268</v>
      </c>
      <c r="U107" s="127" t="str">
        <f t="shared" si="2"/>
        <v>David D. Lathrop</v>
      </c>
      <c r="V107" s="440"/>
      <c r="X107" s="496" t="s">
        <v>579</v>
      </c>
    </row>
    <row r="108" spans="19:24">
      <c r="S108" s="484" t="s">
        <v>269</v>
      </c>
      <c r="T108" s="70" t="s">
        <v>270</v>
      </c>
      <c r="U108" s="127" t="str">
        <f t="shared" si="2"/>
        <v>Matt Lindenmuth</v>
      </c>
      <c r="V108" s="440"/>
      <c r="X108" s="496" t="s">
        <v>480</v>
      </c>
    </row>
    <row r="109" spans="19:24">
      <c r="S109" s="484" t="s">
        <v>271</v>
      </c>
      <c r="T109" s="70" t="s">
        <v>272</v>
      </c>
      <c r="U109" s="127" t="str">
        <f t="shared" si="2"/>
        <v>Leon T Lucas</v>
      </c>
      <c r="V109" s="440"/>
      <c r="X109" s="496" t="s">
        <v>580</v>
      </c>
    </row>
    <row r="110" spans="19:24">
      <c r="S110" s="484" t="s">
        <v>273</v>
      </c>
      <c r="T110" s="70" t="s">
        <v>274</v>
      </c>
      <c r="U110" s="127" t="str">
        <f t="shared" si="2"/>
        <v>Michael S MacLean</v>
      </c>
      <c r="V110" s="440"/>
      <c r="X110" s="496" t="s">
        <v>1182</v>
      </c>
    </row>
    <row r="111" spans="19:24">
      <c r="S111" s="484" t="s">
        <v>273</v>
      </c>
      <c r="T111" s="70" t="s">
        <v>275</v>
      </c>
      <c r="U111" s="127" t="str">
        <f t="shared" si="2"/>
        <v>Emma (2) MacLean</v>
      </c>
      <c r="V111" s="440"/>
      <c r="X111" s="496" t="s">
        <v>581</v>
      </c>
    </row>
    <row r="112" spans="19:24">
      <c r="S112" s="484" t="s">
        <v>273</v>
      </c>
      <c r="T112" s="70" t="s">
        <v>276</v>
      </c>
      <c r="U112" s="127" t="str">
        <f t="shared" si="2"/>
        <v>Lindsay (4) MacLean</v>
      </c>
      <c r="V112" s="440"/>
      <c r="X112" s="496" t="s">
        <v>582</v>
      </c>
    </row>
    <row r="113" spans="19:24">
      <c r="S113" s="484" t="s">
        <v>273</v>
      </c>
      <c r="T113" s="70" t="s">
        <v>277</v>
      </c>
      <c r="U113" s="127" t="str">
        <f t="shared" si="2"/>
        <v>Amy MacLean</v>
      </c>
      <c r="V113" s="440"/>
      <c r="X113" s="496" t="s">
        <v>583</v>
      </c>
    </row>
    <row r="114" spans="19:24">
      <c r="S114" s="484" t="s">
        <v>278</v>
      </c>
      <c r="T114" s="70" t="s">
        <v>279</v>
      </c>
      <c r="U114" s="127" t="str">
        <f t="shared" si="2"/>
        <v>Jonathan D. Macy</v>
      </c>
      <c r="V114" s="440"/>
      <c r="X114" s="496" t="s">
        <v>584</v>
      </c>
    </row>
    <row r="115" spans="19:24">
      <c r="S115" s="484" t="s">
        <v>280</v>
      </c>
      <c r="T115" s="70" t="s">
        <v>281</v>
      </c>
      <c r="U115" s="127" t="str">
        <f t="shared" si="2"/>
        <v>Robert P Majors, Jr</v>
      </c>
      <c r="V115" s="440"/>
      <c r="X115" s="496" t="s">
        <v>585</v>
      </c>
    </row>
    <row r="116" spans="19:24">
      <c r="S116" s="484" t="s">
        <v>282</v>
      </c>
      <c r="T116" s="70" t="s">
        <v>283</v>
      </c>
      <c r="U116" s="127" t="str">
        <f t="shared" si="2"/>
        <v>James W Mangum</v>
      </c>
      <c r="V116" s="440"/>
      <c r="X116" s="496" t="s">
        <v>586</v>
      </c>
    </row>
    <row r="117" spans="19:24">
      <c r="S117" s="484" t="s">
        <v>284</v>
      </c>
      <c r="T117" s="70" t="s">
        <v>94</v>
      </c>
      <c r="U117" s="127" t="str">
        <f t="shared" si="2"/>
        <v>John Manhard</v>
      </c>
      <c r="V117" s="440"/>
      <c r="X117" s="496" t="s">
        <v>587</v>
      </c>
    </row>
    <row r="118" spans="19:24">
      <c r="S118" s="484" t="s">
        <v>285</v>
      </c>
      <c r="T118" s="70" t="s">
        <v>286</v>
      </c>
      <c r="U118" s="127" t="str">
        <f t="shared" si="2"/>
        <v>Felix Markham</v>
      </c>
      <c r="V118" s="440"/>
      <c r="X118" s="496" t="s">
        <v>588</v>
      </c>
    </row>
    <row r="119" spans="19:24">
      <c r="S119" s="484" t="s">
        <v>287</v>
      </c>
      <c r="T119" s="70" t="s">
        <v>288</v>
      </c>
      <c r="U119" s="127" t="str">
        <f t="shared" si="2"/>
        <v>Kenneth Marks</v>
      </c>
      <c r="V119" s="440"/>
      <c r="X119" s="496" t="s">
        <v>589</v>
      </c>
    </row>
    <row r="120" spans="19:24">
      <c r="S120" s="484" t="s">
        <v>289</v>
      </c>
      <c r="T120" s="70" t="s">
        <v>290</v>
      </c>
      <c r="U120" s="127" t="str">
        <f t="shared" si="2"/>
        <v>Donald Marshall</v>
      </c>
      <c r="V120" s="440"/>
      <c r="X120" s="496" t="s">
        <v>66</v>
      </c>
    </row>
    <row r="121" spans="19:24">
      <c r="S121" s="486" t="s">
        <v>291</v>
      </c>
      <c r="T121" s="72" t="s">
        <v>292</v>
      </c>
      <c r="U121" s="127" t="str">
        <f t="shared" si="2"/>
        <v>Logan Martin</v>
      </c>
      <c r="V121" s="440"/>
      <c r="X121" s="496" t="s">
        <v>590</v>
      </c>
    </row>
    <row r="122" spans="19:24">
      <c r="S122" s="484" t="s">
        <v>293</v>
      </c>
      <c r="T122" s="70" t="s">
        <v>294</v>
      </c>
      <c r="U122" s="127" t="str">
        <f t="shared" si="2"/>
        <v>Alan Mattson, Jr.</v>
      </c>
      <c r="V122" s="440"/>
      <c r="X122" s="496" t="s">
        <v>591</v>
      </c>
    </row>
    <row r="123" spans="19:24">
      <c r="S123" s="484" t="s">
        <v>295</v>
      </c>
      <c r="T123" s="70" t="s">
        <v>92</v>
      </c>
      <c r="U123" s="127" t="str">
        <f t="shared" si="2"/>
        <v>Scott McElwaine</v>
      </c>
      <c r="V123" s="440"/>
      <c r="X123" s="496" t="s">
        <v>592</v>
      </c>
    </row>
    <row r="124" spans="19:24">
      <c r="S124" s="484" t="s">
        <v>296</v>
      </c>
      <c r="T124" s="70" t="s">
        <v>259</v>
      </c>
      <c r="U124" s="127" t="str">
        <f t="shared" si="2"/>
        <v>Thomas McGraw</v>
      </c>
      <c r="V124" s="440"/>
      <c r="X124" s="496" t="s">
        <v>593</v>
      </c>
    </row>
    <row r="125" spans="19:24">
      <c r="S125" s="484" t="s">
        <v>297</v>
      </c>
      <c r="T125" s="70" t="s">
        <v>208</v>
      </c>
      <c r="U125" s="127" t="str">
        <f t="shared" si="2"/>
        <v>Michael McKinney</v>
      </c>
      <c r="V125" s="440"/>
      <c r="X125" s="496" t="s">
        <v>594</v>
      </c>
    </row>
    <row r="126" spans="19:24">
      <c r="S126" s="484" t="s">
        <v>298</v>
      </c>
      <c r="T126" s="70" t="s">
        <v>299</v>
      </c>
      <c r="U126" s="127" t="str">
        <f t="shared" si="2"/>
        <v>James B Meade</v>
      </c>
      <c r="V126" s="440"/>
      <c r="X126" s="496" t="s">
        <v>595</v>
      </c>
    </row>
    <row r="127" spans="19:24">
      <c r="S127" s="486" t="s">
        <v>300</v>
      </c>
      <c r="T127" s="72" t="s">
        <v>301</v>
      </c>
      <c r="U127" s="127" t="str">
        <f t="shared" si="2"/>
        <v>Jessica Meredith</v>
      </c>
      <c r="V127" s="440"/>
      <c r="X127" s="496" t="s">
        <v>596</v>
      </c>
    </row>
    <row r="128" spans="19:24">
      <c r="S128" s="486" t="s">
        <v>300</v>
      </c>
      <c r="T128" s="72" t="s">
        <v>302</v>
      </c>
      <c r="U128" s="127" t="str">
        <f t="shared" si="2"/>
        <v>Russ Meredith</v>
      </c>
      <c r="V128" s="440"/>
      <c r="X128" s="496" t="s">
        <v>597</v>
      </c>
    </row>
    <row r="129" spans="19:24">
      <c r="S129" s="484" t="s">
        <v>303</v>
      </c>
      <c r="T129" s="70" t="s">
        <v>304</v>
      </c>
      <c r="U129" s="127" t="str">
        <f t="shared" si="2"/>
        <v>Brenda Middour</v>
      </c>
      <c r="V129" s="440"/>
      <c r="X129" s="496" t="s">
        <v>598</v>
      </c>
    </row>
    <row r="130" spans="19:24">
      <c r="S130" s="484" t="s">
        <v>305</v>
      </c>
      <c r="T130" s="70" t="s">
        <v>306</v>
      </c>
      <c r="U130" s="127" t="str">
        <f t="shared" si="2"/>
        <v>Robert C Middour, Jr</v>
      </c>
      <c r="V130" s="440"/>
      <c r="X130" s="496" t="s">
        <v>599</v>
      </c>
    </row>
    <row r="131" spans="19:24">
      <c r="S131" s="484" t="s">
        <v>307</v>
      </c>
      <c r="T131" s="70" t="s">
        <v>308</v>
      </c>
      <c r="U131" s="127" t="str">
        <f t="shared" si="2"/>
        <v>Joe Mills</v>
      </c>
      <c r="V131" s="440"/>
      <c r="X131" s="496" t="s">
        <v>63</v>
      </c>
    </row>
    <row r="132" spans="19:24">
      <c r="S132" s="484" t="s">
        <v>307</v>
      </c>
      <c r="T132" s="70" t="s">
        <v>309</v>
      </c>
      <c r="U132" s="127" t="str">
        <f t="shared" si="2"/>
        <v>Vickie Mills</v>
      </c>
      <c r="V132" s="440"/>
      <c r="X132" s="496" t="s">
        <v>600</v>
      </c>
    </row>
    <row r="133" spans="19:24">
      <c r="S133" s="484" t="s">
        <v>310</v>
      </c>
      <c r="T133" s="70" t="s">
        <v>311</v>
      </c>
      <c r="U133" s="127" t="str">
        <f t="shared" si="2"/>
        <v>Charles J Moody III</v>
      </c>
      <c r="V133" s="440"/>
      <c r="X133" s="496" t="s">
        <v>601</v>
      </c>
    </row>
    <row r="134" spans="19:24">
      <c r="S134" s="484" t="s">
        <v>312</v>
      </c>
      <c r="T134" s="70" t="s">
        <v>313</v>
      </c>
      <c r="U134" s="127" t="str">
        <f t="shared" si="2"/>
        <v>John F Morck</v>
      </c>
      <c r="V134" s="440"/>
      <c r="X134" s="496" t="s">
        <v>70</v>
      </c>
    </row>
    <row r="135" spans="19:24">
      <c r="S135" s="484" t="s">
        <v>312</v>
      </c>
      <c r="T135" s="70" t="s">
        <v>314</v>
      </c>
      <c r="U135" s="127" t="str">
        <f t="shared" si="2"/>
        <v>Debbie Morck</v>
      </c>
      <c r="V135" s="440"/>
      <c r="X135" s="496" t="s">
        <v>602</v>
      </c>
    </row>
    <row r="136" spans="19:24">
      <c r="S136" s="484" t="s">
        <v>315</v>
      </c>
      <c r="T136" s="70" t="s">
        <v>316</v>
      </c>
      <c r="U136" s="127" t="str">
        <f t="shared" si="2"/>
        <v>Robert R Morrison</v>
      </c>
      <c r="V136" s="440"/>
      <c r="X136" s="496" t="s">
        <v>603</v>
      </c>
    </row>
    <row r="137" spans="19:24">
      <c r="S137" s="484" t="s">
        <v>317</v>
      </c>
      <c r="T137" s="70" t="s">
        <v>318</v>
      </c>
      <c r="U137" s="127" t="str">
        <f t="shared" si="2"/>
        <v>Pam Muller</v>
      </c>
      <c r="V137" s="440"/>
      <c r="X137" s="496" t="s">
        <v>604</v>
      </c>
    </row>
    <row r="138" spans="19:24">
      <c r="S138" s="486" t="s">
        <v>319</v>
      </c>
      <c r="T138" s="72" t="s">
        <v>320</v>
      </c>
      <c r="U138" s="127" t="str">
        <f t="shared" si="2"/>
        <v>Joseph Naismith</v>
      </c>
      <c r="V138" s="440"/>
      <c r="X138" s="496" t="s">
        <v>605</v>
      </c>
    </row>
    <row r="139" spans="19:24">
      <c r="S139" s="484" t="s">
        <v>321</v>
      </c>
      <c r="T139" s="70" t="s">
        <v>322</v>
      </c>
      <c r="U139" s="127" t="str">
        <f t="shared" si="2"/>
        <v>Walter R. (Bob) Newton</v>
      </c>
      <c r="V139" s="440"/>
      <c r="X139" s="496" t="s">
        <v>606</v>
      </c>
    </row>
    <row r="140" spans="19:24">
      <c r="S140" s="484" t="s">
        <v>323</v>
      </c>
      <c r="T140" s="70" t="s">
        <v>324</v>
      </c>
      <c r="U140" s="127" t="str">
        <f t="shared" si="2"/>
        <v>Ralph W Northcutt</v>
      </c>
      <c r="V140" s="440"/>
      <c r="X140" s="496" t="s">
        <v>607</v>
      </c>
    </row>
    <row r="141" spans="19:24">
      <c r="S141" s="484" t="s">
        <v>325</v>
      </c>
      <c r="T141" s="70" t="s">
        <v>326</v>
      </c>
      <c r="U141" s="127" t="str">
        <f t="shared" si="2"/>
        <v>Dan Oberklein</v>
      </c>
      <c r="V141" s="440"/>
      <c r="X141" s="496" t="s">
        <v>608</v>
      </c>
    </row>
    <row r="142" spans="19:24">
      <c r="S142" s="484" t="s">
        <v>327</v>
      </c>
      <c r="T142" s="70" t="s">
        <v>328</v>
      </c>
      <c r="U142" s="127" t="str">
        <f t="shared" si="2"/>
        <v>Kyle Obermiller</v>
      </c>
      <c r="V142" s="440"/>
      <c r="X142" s="496" t="s">
        <v>483</v>
      </c>
    </row>
    <row r="143" spans="19:24">
      <c r="S143" s="484" t="s">
        <v>329</v>
      </c>
      <c r="T143" s="70" t="s">
        <v>97</v>
      </c>
      <c r="U143" s="127" t="str">
        <f t="shared" si="2"/>
        <v>Dennis Olsen</v>
      </c>
      <c r="V143" s="440"/>
      <c r="X143" s="496" t="s">
        <v>609</v>
      </c>
    </row>
    <row r="144" spans="19:24">
      <c r="S144" s="484" t="s">
        <v>329</v>
      </c>
      <c r="T144" s="70" t="s">
        <v>330</v>
      </c>
      <c r="U144" s="127" t="str">
        <f t="shared" ref="U144:U208" si="3">T144&amp;" "&amp;S144</f>
        <v>Marian Olsen</v>
      </c>
      <c r="V144" s="440"/>
      <c r="X144" s="496" t="s">
        <v>610</v>
      </c>
    </row>
    <row r="145" spans="19:24">
      <c r="S145" s="486" t="s">
        <v>331</v>
      </c>
      <c r="T145" s="72" t="s">
        <v>332</v>
      </c>
      <c r="U145" s="127" t="str">
        <f t="shared" si="3"/>
        <v>Nicholas Pace</v>
      </c>
      <c r="V145" s="440"/>
      <c r="X145" s="496" t="s">
        <v>611</v>
      </c>
    </row>
    <row r="146" spans="19:24">
      <c r="S146" s="484" t="s">
        <v>333</v>
      </c>
      <c r="T146" s="70" t="s">
        <v>190</v>
      </c>
      <c r="U146" s="127" t="str">
        <f t="shared" si="3"/>
        <v>Carol Parker</v>
      </c>
      <c r="V146" s="440"/>
      <c r="X146" s="496" t="s">
        <v>612</v>
      </c>
    </row>
    <row r="147" spans="19:24">
      <c r="S147" s="484" t="s">
        <v>334</v>
      </c>
      <c r="T147" s="70" t="s">
        <v>335</v>
      </c>
      <c r="U147" s="127" t="str">
        <f t="shared" si="3"/>
        <v>Davette Pate (Whitlock)</v>
      </c>
      <c r="V147" s="440"/>
      <c r="X147" s="496" t="s">
        <v>613</v>
      </c>
    </row>
    <row r="148" spans="19:24">
      <c r="S148" s="484" t="s">
        <v>334</v>
      </c>
      <c r="T148" s="70" t="s">
        <v>336</v>
      </c>
      <c r="U148" s="127" t="str">
        <f t="shared" si="3"/>
        <v>Elle (18) Pate (Whitlock)</v>
      </c>
      <c r="V148" s="440"/>
      <c r="X148" s="496" t="s">
        <v>614</v>
      </c>
    </row>
    <row r="149" spans="19:24">
      <c r="S149" s="484" t="s">
        <v>337</v>
      </c>
      <c r="T149" s="70" t="s">
        <v>338</v>
      </c>
      <c r="U149" s="127" t="str">
        <f t="shared" si="3"/>
        <v>Joey Pate(26)</v>
      </c>
      <c r="V149" s="440"/>
      <c r="X149" s="496" t="s">
        <v>615</v>
      </c>
    </row>
    <row r="150" spans="19:24">
      <c r="S150" s="484" t="s">
        <v>339</v>
      </c>
      <c r="T150" s="70" t="s">
        <v>92</v>
      </c>
      <c r="U150" s="127" t="str">
        <f t="shared" si="3"/>
        <v>Scott Payne</v>
      </c>
      <c r="V150" s="440"/>
      <c r="X150" s="496" t="s">
        <v>616</v>
      </c>
    </row>
    <row r="151" spans="19:24">
      <c r="S151" s="484" t="s">
        <v>340</v>
      </c>
      <c r="T151" s="70" t="s">
        <v>341</v>
      </c>
      <c r="U151" s="127" t="str">
        <f t="shared" si="3"/>
        <v>Stephen G Peterson, Jr</v>
      </c>
      <c r="V151" s="440"/>
      <c r="X151" s="496" t="s">
        <v>617</v>
      </c>
    </row>
    <row r="152" spans="19:24">
      <c r="S152" s="484" t="s">
        <v>342</v>
      </c>
      <c r="T152" s="70" t="s">
        <v>343</v>
      </c>
      <c r="U152" s="127" t="str">
        <f t="shared" si="3"/>
        <v>Jeffrey Portzer</v>
      </c>
      <c r="V152" s="440"/>
      <c r="X152" s="496" t="s">
        <v>618</v>
      </c>
    </row>
    <row r="153" spans="19:24">
      <c r="S153" s="484" t="s">
        <v>344</v>
      </c>
      <c r="T153" s="70" t="s">
        <v>345</v>
      </c>
      <c r="U153" s="127" t="str">
        <f t="shared" si="3"/>
        <v>Janel Portzet (Thomas)</v>
      </c>
      <c r="V153" s="440"/>
      <c r="X153" s="496" t="s">
        <v>619</v>
      </c>
    </row>
    <row r="154" spans="19:24">
      <c r="S154" s="484" t="s">
        <v>346</v>
      </c>
      <c r="T154" s="70" t="s">
        <v>347</v>
      </c>
      <c r="U154" s="127" t="str">
        <f t="shared" si="3"/>
        <v>James A Reagan, III</v>
      </c>
      <c r="V154" s="440"/>
      <c r="X154" s="496" t="s">
        <v>620</v>
      </c>
    </row>
    <row r="155" spans="19:24">
      <c r="S155" s="484" t="s">
        <v>348</v>
      </c>
      <c r="T155" s="70" t="s">
        <v>179</v>
      </c>
      <c r="U155" s="127" t="str">
        <f t="shared" si="3"/>
        <v>Ted Richman</v>
      </c>
      <c r="V155" s="440"/>
      <c r="X155" s="496" t="s">
        <v>621</v>
      </c>
    </row>
    <row r="156" spans="19:24">
      <c r="S156" s="484" t="s">
        <v>349</v>
      </c>
      <c r="T156" s="70" t="s">
        <v>350</v>
      </c>
      <c r="U156" s="127" t="str">
        <f t="shared" si="3"/>
        <v>Galen Robertson</v>
      </c>
      <c r="V156" s="440"/>
      <c r="X156" s="496" t="s">
        <v>622</v>
      </c>
    </row>
    <row r="157" spans="19:24">
      <c r="S157" s="484" t="s">
        <v>351</v>
      </c>
      <c r="T157" s="70" t="s">
        <v>108</v>
      </c>
      <c r="U157" s="127" t="str">
        <f t="shared" si="3"/>
        <v>David Robinson</v>
      </c>
      <c r="V157" s="440"/>
      <c r="X157" s="496" t="s">
        <v>623</v>
      </c>
    </row>
    <row r="158" spans="19:24">
      <c r="S158" s="484" t="s">
        <v>352</v>
      </c>
      <c r="T158" s="70" t="s">
        <v>190</v>
      </c>
      <c r="U158" s="127" t="str">
        <f t="shared" si="3"/>
        <v>Carol Root</v>
      </c>
      <c r="V158" s="440"/>
      <c r="X158" s="496" t="s">
        <v>624</v>
      </c>
    </row>
    <row r="159" spans="19:24">
      <c r="S159" s="484" t="s">
        <v>353</v>
      </c>
      <c r="T159" s="70" t="s">
        <v>354</v>
      </c>
      <c r="U159" s="127" t="str">
        <f t="shared" si="3"/>
        <v>Eleanor Rosenbaum</v>
      </c>
      <c r="V159" s="440"/>
      <c r="X159" s="496" t="s">
        <v>625</v>
      </c>
    </row>
    <row r="160" spans="19:24">
      <c r="S160" s="486" t="s">
        <v>355</v>
      </c>
      <c r="T160" s="72" t="s">
        <v>356</v>
      </c>
      <c r="U160" s="127" t="str">
        <f t="shared" si="3"/>
        <v>Tom (67) Roth (67)</v>
      </c>
      <c r="V160" s="440"/>
      <c r="X160" s="496" t="s">
        <v>626</v>
      </c>
    </row>
    <row r="161" spans="19:24">
      <c r="S161" s="484" t="s">
        <v>357</v>
      </c>
      <c r="T161" s="70" t="s">
        <v>147</v>
      </c>
      <c r="U161" s="127" t="str">
        <f t="shared" si="3"/>
        <v>Robert Roule</v>
      </c>
      <c r="V161" s="440"/>
      <c r="X161" s="496" t="s">
        <v>627</v>
      </c>
    </row>
    <row r="162" spans="19:24">
      <c r="S162" s="484" t="s">
        <v>357</v>
      </c>
      <c r="T162" s="70" t="s">
        <v>358</v>
      </c>
      <c r="U162" s="127" t="str">
        <f t="shared" si="3"/>
        <v>Barbara Roule</v>
      </c>
      <c r="V162" s="440"/>
      <c r="X162" s="496" t="s">
        <v>628</v>
      </c>
    </row>
    <row r="163" spans="19:24">
      <c r="S163" s="484" t="s">
        <v>359</v>
      </c>
      <c r="T163" s="70" t="s">
        <v>360</v>
      </c>
      <c r="U163" s="127" t="str">
        <f t="shared" si="3"/>
        <v>Wes Royal</v>
      </c>
      <c r="V163" s="440"/>
      <c r="X163" s="496" t="s">
        <v>629</v>
      </c>
    </row>
    <row r="164" spans="19:24">
      <c r="S164" s="484" t="s">
        <v>359</v>
      </c>
      <c r="T164" s="70" t="s">
        <v>361</v>
      </c>
      <c r="U164" s="127" t="str">
        <f t="shared" si="3"/>
        <v>Elizabeth Royal</v>
      </c>
      <c r="V164" s="440"/>
      <c r="X164" s="496" t="s">
        <v>630</v>
      </c>
    </row>
    <row r="165" spans="19:24">
      <c r="S165" s="484" t="s">
        <v>362</v>
      </c>
      <c r="T165" s="70" t="s">
        <v>363</v>
      </c>
      <c r="U165" s="127" t="str">
        <f t="shared" si="3"/>
        <v>Bill Rueckert</v>
      </c>
      <c r="V165" s="440"/>
      <c r="X165" s="496" t="s">
        <v>631</v>
      </c>
    </row>
    <row r="166" spans="19:24">
      <c r="S166" s="484" t="s">
        <v>364</v>
      </c>
      <c r="T166" s="70" t="s">
        <v>365</v>
      </c>
      <c r="U166" s="127" t="str">
        <f t="shared" si="3"/>
        <v>Will Sadler</v>
      </c>
      <c r="V166" s="440"/>
      <c r="X166" s="496" t="s">
        <v>632</v>
      </c>
    </row>
    <row r="167" spans="19:24">
      <c r="S167" s="484" t="s">
        <v>366</v>
      </c>
      <c r="T167" s="70" t="s">
        <v>367</v>
      </c>
      <c r="U167" s="127" t="str">
        <f t="shared" si="3"/>
        <v>Daniel Saltsgaver (18)</v>
      </c>
      <c r="V167" s="440"/>
      <c r="X167" s="496" t="s">
        <v>633</v>
      </c>
    </row>
    <row r="168" spans="19:24">
      <c r="S168" s="484" t="s">
        <v>368</v>
      </c>
      <c r="T168" s="70" t="s">
        <v>185</v>
      </c>
      <c r="U168" s="127" t="str">
        <f t="shared" si="3"/>
        <v>Nick Saltsgaver (21)</v>
      </c>
      <c r="V168" s="440"/>
      <c r="X168" s="496" t="s">
        <v>634</v>
      </c>
    </row>
    <row r="169" spans="19:24">
      <c r="S169" s="484" t="s">
        <v>369</v>
      </c>
      <c r="T169" s="70" t="s">
        <v>367</v>
      </c>
      <c r="U169" s="127" t="str">
        <f t="shared" si="3"/>
        <v>Daniel Seymour</v>
      </c>
      <c r="V169" s="440"/>
      <c r="X169" s="496" t="s">
        <v>635</v>
      </c>
    </row>
    <row r="170" spans="19:24">
      <c r="S170" s="484" t="s">
        <v>369</v>
      </c>
      <c r="T170" s="70" t="s">
        <v>370</v>
      </c>
      <c r="U170" s="127" t="str">
        <f t="shared" si="3"/>
        <v>Kathy Seymour</v>
      </c>
      <c r="V170" s="440"/>
      <c r="X170" s="496" t="s">
        <v>636</v>
      </c>
    </row>
    <row r="171" spans="19:24">
      <c r="S171" s="484" t="s">
        <v>371</v>
      </c>
      <c r="T171" s="70" t="s">
        <v>372</v>
      </c>
      <c r="U171" s="127" t="str">
        <f t="shared" si="3"/>
        <v>Jule Shanklin</v>
      </c>
      <c r="V171" s="440"/>
      <c r="X171" s="496" t="s">
        <v>637</v>
      </c>
    </row>
    <row r="172" spans="19:24">
      <c r="S172" s="484" t="s">
        <v>373</v>
      </c>
      <c r="T172" s="70" t="s">
        <v>374</v>
      </c>
      <c r="U172" s="127" t="str">
        <f t="shared" si="3"/>
        <v>Aidam Shimpi</v>
      </c>
      <c r="V172" s="440"/>
      <c r="X172" s="496" t="s">
        <v>638</v>
      </c>
    </row>
    <row r="173" spans="19:24">
      <c r="S173" s="484" t="s">
        <v>375</v>
      </c>
      <c r="T173" s="70" t="s">
        <v>376</v>
      </c>
      <c r="U173" s="127" t="str">
        <f t="shared" si="3"/>
        <v>Brendan Siegl</v>
      </c>
      <c r="V173" s="440"/>
      <c r="X173" s="496" t="s">
        <v>639</v>
      </c>
    </row>
    <row r="174" spans="19:24">
      <c r="S174" s="484" t="s">
        <v>375</v>
      </c>
      <c r="T174" s="70" t="s">
        <v>377</v>
      </c>
      <c r="U174" s="127" t="str">
        <f t="shared" si="3"/>
        <v>Adelaide Siegl</v>
      </c>
      <c r="V174" s="440"/>
      <c r="X174" s="496" t="s">
        <v>640</v>
      </c>
    </row>
    <row r="175" spans="19:24">
      <c r="S175" s="484" t="s">
        <v>375</v>
      </c>
      <c r="T175" s="70" t="s">
        <v>378</v>
      </c>
      <c r="U175" s="127" t="str">
        <f t="shared" si="3"/>
        <v>Chris   Siegl</v>
      </c>
      <c r="V175" s="440"/>
      <c r="X175" s="496" t="s">
        <v>641</v>
      </c>
    </row>
    <row r="176" spans="19:24">
      <c r="S176" s="484" t="s">
        <v>379</v>
      </c>
      <c r="T176" s="70" t="s">
        <v>380</v>
      </c>
      <c r="U176" s="127" t="str">
        <f t="shared" si="3"/>
        <v>Joseph B Slaughter</v>
      </c>
      <c r="V176" s="440"/>
      <c r="X176" s="496" t="s">
        <v>642</v>
      </c>
    </row>
    <row r="177" spans="19:27">
      <c r="S177" s="484" t="s">
        <v>379</v>
      </c>
      <c r="T177" s="70" t="s">
        <v>381</v>
      </c>
      <c r="U177" s="127" t="str">
        <f t="shared" si="3"/>
        <v>Tammy Krause Slaughter</v>
      </c>
      <c r="V177" s="440"/>
      <c r="X177" s="496" t="s">
        <v>643</v>
      </c>
    </row>
    <row r="178" spans="19:27">
      <c r="S178" s="484" t="s">
        <v>382</v>
      </c>
      <c r="T178" s="70" t="s">
        <v>383</v>
      </c>
      <c r="U178" s="127" t="str">
        <f t="shared" si="3"/>
        <v>Pete Slugg</v>
      </c>
      <c r="V178" s="440"/>
      <c r="X178" s="496" t="s">
        <v>644</v>
      </c>
    </row>
    <row r="179" spans="19:27">
      <c r="S179" s="484" t="s">
        <v>384</v>
      </c>
      <c r="T179" s="70" t="s">
        <v>385</v>
      </c>
      <c r="U179" s="127" t="str">
        <f t="shared" si="3"/>
        <v>Scott T Smith</v>
      </c>
      <c r="V179" s="440"/>
      <c r="X179" s="496" t="s">
        <v>645</v>
      </c>
    </row>
    <row r="180" spans="19:27">
      <c r="S180" s="488" t="s">
        <v>896</v>
      </c>
      <c r="T180" s="70" t="s">
        <v>225</v>
      </c>
      <c r="U180" s="127" t="str">
        <f t="shared" si="3"/>
        <v>Tom Snyder</v>
      </c>
      <c r="V180" s="440"/>
      <c r="X180" s="496" t="s">
        <v>895</v>
      </c>
    </row>
    <row r="181" spans="19:27">
      <c r="S181" s="484" t="s">
        <v>386</v>
      </c>
      <c r="T181" s="70" t="s">
        <v>108</v>
      </c>
      <c r="U181" s="127" t="str">
        <f t="shared" si="3"/>
        <v>David Speight</v>
      </c>
      <c r="V181" s="440"/>
      <c r="X181" s="496" t="s">
        <v>646</v>
      </c>
    </row>
    <row r="182" spans="19:27">
      <c r="S182" s="484" t="s">
        <v>386</v>
      </c>
      <c r="T182" s="70" t="s">
        <v>90</v>
      </c>
      <c r="U182" s="127" t="str">
        <f t="shared" si="3"/>
        <v>Judy Speight</v>
      </c>
      <c r="V182" s="440"/>
      <c r="X182" s="496" t="s">
        <v>647</v>
      </c>
    </row>
    <row r="183" spans="19:27">
      <c r="S183" s="486" t="s">
        <v>387</v>
      </c>
      <c r="T183" s="72" t="s">
        <v>84</v>
      </c>
      <c r="U183" s="127" t="str">
        <f t="shared" si="3"/>
        <v>Paul Staller</v>
      </c>
      <c r="V183" s="440"/>
      <c r="X183" s="496" t="s">
        <v>648</v>
      </c>
    </row>
    <row r="184" spans="19:27">
      <c r="S184" s="484" t="s">
        <v>388</v>
      </c>
      <c r="T184" s="70" t="s">
        <v>380</v>
      </c>
      <c r="U184" s="127" t="str">
        <f t="shared" si="3"/>
        <v>Joseph B Stevens</v>
      </c>
      <c r="V184" s="440"/>
      <c r="X184" s="496" t="s">
        <v>649</v>
      </c>
      <c r="AA184" s="324"/>
    </row>
    <row r="185" spans="19:27">
      <c r="S185" s="484" t="s">
        <v>389</v>
      </c>
      <c r="T185" s="70" t="s">
        <v>390</v>
      </c>
      <c r="U185" s="127" t="str">
        <f t="shared" si="3"/>
        <v>Charles Stirewalt</v>
      </c>
      <c r="V185" s="440"/>
      <c r="X185" s="496" t="s">
        <v>60</v>
      </c>
    </row>
    <row r="186" spans="19:27">
      <c r="S186" s="484" t="s">
        <v>391</v>
      </c>
      <c r="T186" s="70" t="s">
        <v>259</v>
      </c>
      <c r="U186" s="127" t="str">
        <f t="shared" si="3"/>
        <v>Thomas Stocum</v>
      </c>
      <c r="V186" s="440"/>
      <c r="X186" s="496" t="s">
        <v>650</v>
      </c>
    </row>
    <row r="187" spans="19:27">
      <c r="S187" s="484" t="s">
        <v>392</v>
      </c>
      <c r="T187" s="70" t="s">
        <v>393</v>
      </c>
      <c r="U187" s="127" t="str">
        <f t="shared" si="3"/>
        <v>Luke Sullivan</v>
      </c>
      <c r="V187" s="440"/>
      <c r="X187" s="496" t="s">
        <v>651</v>
      </c>
    </row>
    <row r="188" spans="19:27">
      <c r="S188" s="486" t="s">
        <v>394</v>
      </c>
      <c r="T188" s="72" t="s">
        <v>395</v>
      </c>
      <c r="U188" s="127" t="str">
        <f t="shared" si="3"/>
        <v>Jimmy Sumerell</v>
      </c>
      <c r="V188" s="440"/>
      <c r="X188" s="496" t="s">
        <v>652</v>
      </c>
    </row>
    <row r="189" spans="19:27">
      <c r="S189" s="484" t="s">
        <v>396</v>
      </c>
      <c r="T189" s="70" t="s">
        <v>250</v>
      </c>
      <c r="U189" s="127" t="str">
        <f t="shared" si="3"/>
        <v>Mike Szpunar</v>
      </c>
      <c r="V189" s="440"/>
      <c r="X189" s="496" t="s">
        <v>653</v>
      </c>
    </row>
    <row r="190" spans="19:27">
      <c r="S190" s="484" t="s">
        <v>397</v>
      </c>
      <c r="T190" s="70" t="s">
        <v>398</v>
      </c>
      <c r="U190" s="127" t="str">
        <f t="shared" si="3"/>
        <v>Eddie Taylor</v>
      </c>
      <c r="V190" s="440"/>
      <c r="X190" s="496" t="s">
        <v>654</v>
      </c>
    </row>
    <row r="191" spans="19:27">
      <c r="S191" s="486" t="s">
        <v>399</v>
      </c>
      <c r="T191" s="72" t="s">
        <v>92</v>
      </c>
      <c r="U191" s="127" t="str">
        <f t="shared" si="3"/>
        <v>Scott Tilley</v>
      </c>
      <c r="V191" s="440"/>
      <c r="X191" s="496" t="s">
        <v>655</v>
      </c>
    </row>
    <row r="192" spans="19:27">
      <c r="S192" s="484" t="s">
        <v>399</v>
      </c>
      <c r="T192" s="70" t="s">
        <v>400</v>
      </c>
      <c r="U192" s="127" t="str">
        <f t="shared" si="3"/>
        <v>Christopher H Tilley</v>
      </c>
      <c r="V192" s="440"/>
      <c r="X192" s="496" t="s">
        <v>57</v>
      </c>
    </row>
    <row r="193" spans="19:24">
      <c r="S193" s="484" t="s">
        <v>399</v>
      </c>
      <c r="T193" s="70" t="s">
        <v>401</v>
      </c>
      <c r="U193" s="127" t="str">
        <f t="shared" si="3"/>
        <v>Mikayla Tilley</v>
      </c>
      <c r="V193" s="440"/>
      <c r="X193" s="496" t="s">
        <v>657</v>
      </c>
    </row>
    <row r="194" spans="19:24">
      <c r="S194" s="484" t="s">
        <v>402</v>
      </c>
      <c r="T194" s="70" t="s">
        <v>403</v>
      </c>
      <c r="U194" s="127" t="str">
        <f t="shared" si="3"/>
        <v>Glenn O Traylor</v>
      </c>
      <c r="V194" s="440"/>
      <c r="X194" s="496" t="s">
        <v>658</v>
      </c>
    </row>
    <row r="195" spans="19:24">
      <c r="S195" s="484" t="s">
        <v>402</v>
      </c>
      <c r="T195" s="70" t="s">
        <v>404</v>
      </c>
      <c r="U195" s="127" t="str">
        <f t="shared" si="3"/>
        <v>Janet  Traylor</v>
      </c>
      <c r="V195" s="440"/>
      <c r="X195" s="496" t="s">
        <v>659</v>
      </c>
    </row>
    <row r="196" spans="19:24">
      <c r="S196" s="484" t="s">
        <v>405</v>
      </c>
      <c r="T196" s="70" t="s">
        <v>94</v>
      </c>
      <c r="U196" s="127" t="str">
        <f t="shared" si="3"/>
        <v>John Tredway</v>
      </c>
      <c r="V196" s="440"/>
      <c r="X196" s="496" t="s">
        <v>69</v>
      </c>
    </row>
    <row r="197" spans="19:24">
      <c r="S197" s="484" t="s">
        <v>405</v>
      </c>
      <c r="T197" s="70" t="s">
        <v>406</v>
      </c>
      <c r="U197" s="127" t="str">
        <f t="shared" si="3"/>
        <v>Suzanne Tredway</v>
      </c>
      <c r="V197" s="440"/>
      <c r="X197" s="496" t="s">
        <v>660</v>
      </c>
    </row>
    <row r="198" spans="19:24">
      <c r="S198" s="484" t="s">
        <v>407</v>
      </c>
      <c r="T198" s="70" t="s">
        <v>94</v>
      </c>
      <c r="U198" s="127" t="str">
        <f t="shared" si="3"/>
        <v>John Vann</v>
      </c>
      <c r="V198" s="440"/>
      <c r="X198" s="496" t="s">
        <v>661</v>
      </c>
    </row>
    <row r="199" spans="19:24">
      <c r="S199" s="484" t="s">
        <v>408</v>
      </c>
      <c r="T199" s="70" t="s">
        <v>409</v>
      </c>
      <c r="U199" s="127" t="str">
        <f t="shared" si="3"/>
        <v>Jose Vargas II</v>
      </c>
      <c r="V199" s="440"/>
      <c r="X199" s="496" t="s">
        <v>662</v>
      </c>
    </row>
    <row r="200" spans="19:24">
      <c r="S200" s="484" t="s">
        <v>410</v>
      </c>
      <c r="T200" s="70" t="s">
        <v>411</v>
      </c>
      <c r="U200" s="127" t="str">
        <f t="shared" si="3"/>
        <v>R. Victor Varney</v>
      </c>
      <c r="V200" s="440"/>
      <c r="X200" s="496" t="s">
        <v>68</v>
      </c>
    </row>
    <row r="201" spans="19:24">
      <c r="S201" s="486" t="s">
        <v>412</v>
      </c>
      <c r="T201" s="72" t="s">
        <v>413</v>
      </c>
      <c r="U201" s="127" t="str">
        <f t="shared" si="3"/>
        <v>Deborah Walkins</v>
      </c>
      <c r="V201" s="440"/>
      <c r="X201" s="496" t="s">
        <v>664</v>
      </c>
    </row>
    <row r="202" spans="19:24">
      <c r="S202" s="486" t="s">
        <v>412</v>
      </c>
      <c r="T202" s="72" t="s">
        <v>227</v>
      </c>
      <c r="U202" s="127" t="str">
        <f t="shared" si="3"/>
        <v>Gary Walkins</v>
      </c>
      <c r="V202" s="440"/>
      <c r="X202" s="496" t="s">
        <v>665</v>
      </c>
    </row>
    <row r="203" spans="19:24">
      <c r="S203" s="484" t="s">
        <v>414</v>
      </c>
      <c r="T203" s="70" t="s">
        <v>415</v>
      </c>
      <c r="U203" s="127" t="str">
        <f t="shared" si="3"/>
        <v>Cliff Ward</v>
      </c>
      <c r="V203" s="440"/>
      <c r="X203" s="496" t="s">
        <v>666</v>
      </c>
    </row>
    <row r="204" spans="19:24">
      <c r="S204" s="484" t="s">
        <v>414</v>
      </c>
      <c r="T204" s="70" t="s">
        <v>416</v>
      </c>
      <c r="U204" s="127" t="str">
        <f t="shared" si="3"/>
        <v>Cooper Ward</v>
      </c>
      <c r="V204" s="440"/>
      <c r="X204" s="496" t="s">
        <v>667</v>
      </c>
    </row>
    <row r="205" spans="19:24">
      <c r="S205" s="486" t="s">
        <v>417</v>
      </c>
      <c r="T205" s="72" t="s">
        <v>418</v>
      </c>
      <c r="U205" s="127" t="str">
        <f t="shared" si="3"/>
        <v>Joanthan Weeks</v>
      </c>
      <c r="V205" s="440"/>
      <c r="X205" s="496" t="s">
        <v>668</v>
      </c>
    </row>
    <row r="206" spans="19:24">
      <c r="S206" s="484" t="s">
        <v>419</v>
      </c>
      <c r="T206" s="70" t="s">
        <v>420</v>
      </c>
      <c r="U206" s="127" t="str">
        <f t="shared" si="3"/>
        <v>Sranley West</v>
      </c>
      <c r="V206" s="440"/>
      <c r="X206" s="496" t="s">
        <v>669</v>
      </c>
    </row>
    <row r="207" spans="19:24">
      <c r="S207" s="484" t="s">
        <v>421</v>
      </c>
      <c r="T207" s="70" t="s">
        <v>422</v>
      </c>
      <c r="U207" s="127" t="str">
        <f t="shared" si="3"/>
        <v>Jim Whitten</v>
      </c>
      <c r="V207" s="440"/>
      <c r="X207" s="496" t="s">
        <v>670</v>
      </c>
    </row>
    <row r="208" spans="19:24">
      <c r="S208" s="484" t="s">
        <v>423</v>
      </c>
      <c r="T208" s="70" t="s">
        <v>254</v>
      </c>
      <c r="U208" s="127" t="str">
        <f t="shared" si="3"/>
        <v>Linda Wilkins</v>
      </c>
      <c r="V208" s="440"/>
      <c r="X208" s="496" t="s">
        <v>671</v>
      </c>
    </row>
    <row r="209" spans="19:24">
      <c r="S209" s="484" t="s">
        <v>423</v>
      </c>
      <c r="T209" s="70" t="s">
        <v>424</v>
      </c>
      <c r="U209" s="127" t="str">
        <f t="shared" ref="U209:U219" si="4">T209&amp;" "&amp;S209</f>
        <v>Percy Wilkins</v>
      </c>
      <c r="V209" s="440"/>
      <c r="X209" s="496" t="s">
        <v>672</v>
      </c>
    </row>
    <row r="210" spans="19:24">
      <c r="S210" s="484" t="s">
        <v>425</v>
      </c>
      <c r="T210" s="70" t="s">
        <v>426</v>
      </c>
      <c r="U210" s="127" t="str">
        <f t="shared" si="4"/>
        <v>Brandt Wilkus</v>
      </c>
      <c r="V210" s="440"/>
      <c r="X210" s="496" t="s">
        <v>138</v>
      </c>
    </row>
    <row r="211" spans="19:24">
      <c r="S211" s="484" t="s">
        <v>427</v>
      </c>
      <c r="T211" s="70" t="s">
        <v>97</v>
      </c>
      <c r="U211" s="127" t="str">
        <f t="shared" si="4"/>
        <v>Dennis Winchell</v>
      </c>
      <c r="V211" s="440"/>
      <c r="X211" s="496" t="s">
        <v>71</v>
      </c>
    </row>
    <row r="212" spans="19:24">
      <c r="S212" s="484" t="s">
        <v>428</v>
      </c>
      <c r="T212" s="70" t="s">
        <v>229</v>
      </c>
      <c r="U212" s="127" t="str">
        <f t="shared" si="4"/>
        <v>James Woodard</v>
      </c>
      <c r="V212" s="440"/>
      <c r="X212" s="496" t="s">
        <v>673</v>
      </c>
    </row>
    <row r="213" spans="19:24">
      <c r="S213" s="484" t="s">
        <v>429</v>
      </c>
      <c r="T213" s="70" t="s">
        <v>395</v>
      </c>
      <c r="U213" s="127" t="str">
        <f t="shared" si="4"/>
        <v>Jimmy Workman</v>
      </c>
      <c r="V213" s="440"/>
      <c r="X213" s="496" t="s">
        <v>674</v>
      </c>
    </row>
    <row r="214" spans="19:24">
      <c r="S214" s="484" t="s">
        <v>429</v>
      </c>
      <c r="T214" s="70" t="s">
        <v>430</v>
      </c>
      <c r="U214" s="127" t="str">
        <f t="shared" si="4"/>
        <v>Martha Workman</v>
      </c>
      <c r="V214" s="440"/>
      <c r="X214" s="496" t="s">
        <v>675</v>
      </c>
    </row>
    <row r="215" spans="19:24">
      <c r="S215" s="484" t="s">
        <v>431</v>
      </c>
      <c r="T215" s="70" t="s">
        <v>94</v>
      </c>
      <c r="U215" s="127" t="str">
        <f t="shared" si="4"/>
        <v xml:space="preserve">John Wright </v>
      </c>
      <c r="V215" s="440"/>
      <c r="X215" s="496" t="s">
        <v>676</v>
      </c>
    </row>
    <row r="216" spans="19:24">
      <c r="S216" s="484" t="s">
        <v>432</v>
      </c>
      <c r="T216" s="70" t="s">
        <v>304</v>
      </c>
      <c r="U216" s="127" t="str">
        <f t="shared" si="4"/>
        <v>Brenda Williams</v>
      </c>
      <c r="V216" s="440"/>
      <c r="X216" s="496" t="s">
        <v>677</v>
      </c>
    </row>
    <row r="217" spans="19:24">
      <c r="S217" s="484" t="s">
        <v>432</v>
      </c>
      <c r="T217" s="70" t="s">
        <v>433</v>
      </c>
      <c r="U217" s="127" t="str">
        <f t="shared" si="4"/>
        <v>Wallace W Williams</v>
      </c>
      <c r="V217" s="440"/>
      <c r="X217" s="496" t="s">
        <v>678</v>
      </c>
    </row>
    <row r="218" spans="19:24">
      <c r="U218" s="127" t="str">
        <f t="shared" si="4"/>
        <v xml:space="preserve"> </v>
      </c>
      <c r="X218" s="496" t="s">
        <v>15</v>
      </c>
    </row>
    <row r="219" spans="19:24">
      <c r="U219" s="127" t="str">
        <f t="shared" si="4"/>
        <v xml:space="preserve"> </v>
      </c>
      <c r="X219" s="496" t="s">
        <v>15</v>
      </c>
    </row>
  </sheetData>
  <dataValidations disablePrompts="1" count="3">
    <dataValidation type="list" allowBlank="1" showInputMessage="1" showErrorMessage="1" sqref="A36" xr:uid="{00000000-0002-0000-3500-000000000000}">
      <formula1>#REF!</formula1>
      <formula2>0</formula2>
    </dataValidation>
    <dataValidation type="list" errorStyle="information" operator="equal" allowBlank="1" showErrorMessage="1" sqref="E10" xr:uid="{00000000-0002-0000-3500-000001000000}">
      <formula1>"Chris R Boli,Jay Horn"</formula1>
    </dataValidation>
    <dataValidation type="list" allowBlank="1" showInputMessage="1" showErrorMessage="1" prompt="Members" sqref="E13" xr:uid="{00000000-0002-0000-3500-000002000000}">
      <formula1>$U$2:$U$217</formula1>
    </dataValidation>
  </dataValidations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10"/>
  <dimension ref="C3:D6"/>
  <sheetViews>
    <sheetView workbookViewId="0"/>
  </sheetViews>
  <sheetFormatPr defaultRowHeight="15"/>
  <sheetData>
    <row r="3" spans="3:4">
      <c r="C3" t="s">
        <v>680</v>
      </c>
    </row>
    <row r="4" spans="3:4">
      <c r="C4" t="s">
        <v>681</v>
      </c>
      <c r="D4" t="s">
        <v>684</v>
      </c>
    </row>
    <row r="5" spans="3:4">
      <c r="C5" t="s">
        <v>682</v>
      </c>
      <c r="D5" t="s">
        <v>683</v>
      </c>
    </row>
    <row r="6" spans="3:4">
      <c r="C6" t="s">
        <v>759</v>
      </c>
      <c r="D6" t="s">
        <v>760</v>
      </c>
    </row>
  </sheetData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Sheet1">
    <pageSetUpPr fitToPage="1"/>
  </sheetPr>
  <dimension ref="A1:R58"/>
  <sheetViews>
    <sheetView workbookViewId="0"/>
  </sheetViews>
  <sheetFormatPr defaultColWidth="8.85546875" defaultRowHeight="15"/>
  <cols>
    <col min="1" max="1" width="8.85546875" style="136"/>
    <col min="2" max="2" width="5.7109375" style="136" customWidth="1"/>
    <col min="3" max="3" width="8.85546875" style="136"/>
    <col min="4" max="4" width="5.5703125" style="136" customWidth="1"/>
    <col min="5" max="5" width="3.28515625" style="136" customWidth="1"/>
    <col min="6" max="6" width="6.7109375" style="136" customWidth="1"/>
    <col min="7" max="7" width="6.28515625" style="136" customWidth="1"/>
    <col min="8" max="9" width="5.7109375" style="136" customWidth="1"/>
    <col min="10" max="10" width="6.140625" style="136" customWidth="1"/>
    <col min="11" max="11" width="6.7109375" style="136" customWidth="1"/>
    <col min="12" max="12" width="5.140625" style="136" customWidth="1"/>
    <col min="13" max="13" width="34.7109375" style="136" customWidth="1"/>
    <col min="14" max="16384" width="8.85546875" style="136"/>
  </cols>
  <sheetData>
    <row r="1" spans="2:18" ht="83.45" customHeight="1">
      <c r="B1" s="137"/>
      <c r="C1" s="138"/>
      <c r="D1" s="138"/>
      <c r="E1" s="165"/>
      <c r="F1" s="166"/>
      <c r="G1" s="166"/>
      <c r="H1" s="166"/>
      <c r="I1" s="166"/>
      <c r="J1" s="139"/>
      <c r="K1" s="139"/>
      <c r="L1" s="137"/>
    </row>
    <row r="2" spans="2:18" ht="29.45" customHeight="1">
      <c r="B2" s="137" t="s">
        <v>15</v>
      </c>
      <c r="C2" s="167" t="s">
        <v>709</v>
      </c>
      <c r="D2" s="168"/>
      <c r="E2" s="165"/>
      <c r="F2" s="169"/>
      <c r="G2" s="169"/>
      <c r="H2" s="169"/>
      <c r="I2" s="169"/>
      <c r="J2" s="170"/>
      <c r="K2" s="170"/>
      <c r="L2" s="137"/>
      <c r="M2" s="169"/>
    </row>
    <row r="3" spans="2:18" ht="14.45" customHeight="1" thickBot="1">
      <c r="B3" s="169"/>
      <c r="C3" s="171"/>
      <c r="D3" s="171"/>
      <c r="E3" s="165"/>
      <c r="F3" s="172"/>
      <c r="G3" s="172"/>
      <c r="H3" s="172"/>
      <c r="I3" s="172"/>
      <c r="J3" s="173" t="s">
        <v>0</v>
      </c>
      <c r="K3" s="173"/>
      <c r="L3" s="174">
        <f>SUM(K8:K58)</f>
        <v>1</v>
      </c>
      <c r="M3" s="175">
        <f ca="1">TODAY()</f>
        <v>45278</v>
      </c>
    </row>
    <row r="4" spans="2:18" ht="0.6" customHeight="1" thickBot="1">
      <c r="B4" s="169"/>
      <c r="C4" s="171"/>
      <c r="D4" s="171"/>
      <c r="E4" s="165"/>
      <c r="F4" s="172"/>
      <c r="G4" s="172"/>
      <c r="H4" s="172"/>
      <c r="I4" s="172"/>
      <c r="J4" s="173"/>
      <c r="K4" s="173"/>
      <c r="L4" s="176"/>
      <c r="M4" s="175"/>
    </row>
    <row r="5" spans="2:18" ht="37.15" customHeight="1" thickBot="1">
      <c r="B5" s="192" t="s">
        <v>477</v>
      </c>
      <c r="C5" s="193" t="s">
        <v>478</v>
      </c>
      <c r="D5" s="193"/>
      <c r="E5" s="201" t="s">
        <v>714</v>
      </c>
      <c r="F5" s="177">
        <v>1</v>
      </c>
      <c r="G5" s="178">
        <v>2</v>
      </c>
      <c r="H5" s="178">
        <v>3</v>
      </c>
      <c r="I5" s="178">
        <v>4</v>
      </c>
      <c r="J5" s="178">
        <v>5</v>
      </c>
      <c r="K5" s="178" t="s">
        <v>1</v>
      </c>
      <c r="L5" s="200" t="s">
        <v>715</v>
      </c>
      <c r="M5" s="194" t="s">
        <v>2</v>
      </c>
    </row>
    <row r="6" spans="2:18" ht="15.75" hidden="1" thickBot="1">
      <c r="B6" s="185"/>
      <c r="C6" s="186"/>
      <c r="D6" s="186"/>
      <c r="E6" s="187"/>
      <c r="F6" s="188"/>
      <c r="G6" s="188"/>
      <c r="H6" s="188"/>
      <c r="I6" s="188"/>
      <c r="J6" s="189"/>
      <c r="K6" s="189"/>
      <c r="L6" s="190"/>
      <c r="M6" s="191"/>
    </row>
    <row r="7" spans="2:18">
      <c r="B7" s="137"/>
      <c r="C7" s="138"/>
      <c r="D7" s="138"/>
      <c r="E7" s="165"/>
      <c r="F7" s="166"/>
      <c r="G7" s="166"/>
      <c r="H7" s="166"/>
      <c r="I7" s="166"/>
      <c r="J7" s="139"/>
      <c r="K7" s="139"/>
      <c r="L7" s="137"/>
    </row>
    <row r="8" spans="2:18">
      <c r="B8" s="141">
        <v>1</v>
      </c>
      <c r="C8" s="195">
        <v>44958</v>
      </c>
      <c r="D8" s="142" t="str">
        <f t="shared" ref="D8:D57" si="0">IF(C8=0," ",TEXT(C8,"ddd"))</f>
        <v>Wed</v>
      </c>
      <c r="E8" s="196">
        <v>1</v>
      </c>
      <c r="F8" s="199" t="s">
        <v>690</v>
      </c>
      <c r="G8" s="197"/>
      <c r="H8" s="197"/>
      <c r="I8" s="197"/>
      <c r="J8" s="198"/>
      <c r="K8" s="210">
        <v>1</v>
      </c>
      <c r="L8" s="141"/>
      <c r="M8" s="143" t="s">
        <v>710</v>
      </c>
      <c r="N8"/>
      <c r="O8"/>
      <c r="P8"/>
      <c r="Q8"/>
      <c r="R8"/>
    </row>
    <row r="9" spans="2:18">
      <c r="B9" s="153">
        <v>2</v>
      </c>
      <c r="C9" s="202">
        <v>45017</v>
      </c>
      <c r="D9" s="203" t="str">
        <f t="shared" si="0"/>
        <v>Sat</v>
      </c>
      <c r="E9" s="204">
        <v>5</v>
      </c>
      <c r="F9" s="205" t="s">
        <v>479</v>
      </c>
      <c r="G9" s="205" t="s">
        <v>685</v>
      </c>
      <c r="H9" s="205" t="s">
        <v>686</v>
      </c>
      <c r="I9" s="205" t="s">
        <v>687</v>
      </c>
      <c r="J9" s="205" t="s">
        <v>688</v>
      </c>
      <c r="K9" s="206"/>
      <c r="L9" s="207"/>
      <c r="M9" s="208" t="s">
        <v>739</v>
      </c>
    </row>
    <row r="10" spans="2:18">
      <c r="B10" s="153">
        <v>3</v>
      </c>
      <c r="C10" s="154">
        <v>45018</v>
      </c>
      <c r="D10" s="155" t="str">
        <f t="shared" si="0"/>
        <v>Sun</v>
      </c>
      <c r="E10" s="156">
        <v>5</v>
      </c>
      <c r="F10" s="157" t="s">
        <v>479</v>
      </c>
      <c r="G10" s="157" t="s">
        <v>685</v>
      </c>
      <c r="H10" s="157" t="s">
        <v>686</v>
      </c>
      <c r="I10" s="157" t="s">
        <v>687</v>
      </c>
      <c r="J10" s="157" t="s">
        <v>688</v>
      </c>
      <c r="K10" s="159"/>
      <c r="L10" s="160"/>
      <c r="M10" s="161" t="s">
        <v>740</v>
      </c>
    </row>
    <row r="11" spans="2:18">
      <c r="B11" s="153">
        <v>4</v>
      </c>
      <c r="C11" s="154">
        <v>45028</v>
      </c>
      <c r="D11" s="155" t="str">
        <f t="shared" si="0"/>
        <v>Wed</v>
      </c>
      <c r="E11" s="156">
        <v>1</v>
      </c>
      <c r="F11" s="157" t="s">
        <v>690</v>
      </c>
      <c r="G11" s="158"/>
      <c r="H11" s="158"/>
      <c r="I11" s="158"/>
      <c r="J11" s="157"/>
      <c r="K11" s="159"/>
      <c r="L11" s="160"/>
      <c r="M11" s="161" t="s">
        <v>708</v>
      </c>
    </row>
    <row r="12" spans="2:18">
      <c r="B12" s="153">
        <v>5</v>
      </c>
      <c r="C12" s="154">
        <v>45031</v>
      </c>
      <c r="D12" s="155" t="str">
        <f t="shared" si="0"/>
        <v>Sat</v>
      </c>
      <c r="E12" s="156">
        <v>4</v>
      </c>
      <c r="F12" s="157" t="s">
        <v>685</v>
      </c>
      <c r="G12" s="157" t="s">
        <v>691</v>
      </c>
      <c r="H12" s="157" t="s">
        <v>692</v>
      </c>
      <c r="I12" s="157" t="s">
        <v>687</v>
      </c>
      <c r="J12" s="157"/>
      <c r="K12" s="159"/>
      <c r="L12" s="160"/>
      <c r="M12" s="161" t="s">
        <v>693</v>
      </c>
    </row>
    <row r="13" spans="2:18">
      <c r="B13" s="153">
        <v>6</v>
      </c>
      <c r="C13" s="154">
        <v>45037</v>
      </c>
      <c r="D13" s="155" t="str">
        <f t="shared" si="0"/>
        <v>Fri</v>
      </c>
      <c r="E13" s="156">
        <v>1</v>
      </c>
      <c r="F13" s="157" t="s">
        <v>690</v>
      </c>
      <c r="G13" s="158"/>
      <c r="H13" s="158"/>
      <c r="I13" s="158"/>
      <c r="J13" s="157"/>
      <c r="K13" s="159"/>
      <c r="L13" s="160"/>
      <c r="M13" s="161" t="s">
        <v>708</v>
      </c>
    </row>
    <row r="14" spans="2:18">
      <c r="B14" s="141">
        <v>7</v>
      </c>
      <c r="C14" s="152">
        <v>45052</v>
      </c>
      <c r="D14" s="142" t="str">
        <f t="shared" si="0"/>
        <v>Sat</v>
      </c>
      <c r="E14" s="143">
        <v>4</v>
      </c>
      <c r="F14" s="144" t="s">
        <v>692</v>
      </c>
      <c r="G14" s="144" t="s">
        <v>694</v>
      </c>
      <c r="H14" s="144" t="s">
        <v>695</v>
      </c>
      <c r="I14" s="144" t="s">
        <v>696</v>
      </c>
      <c r="J14" s="148"/>
      <c r="K14" s="145"/>
      <c r="L14" s="146"/>
      <c r="M14" s="147" t="s">
        <v>697</v>
      </c>
    </row>
    <row r="15" spans="2:18">
      <c r="B15" s="149">
        <v>8</v>
      </c>
      <c r="C15" s="152">
        <v>45058</v>
      </c>
      <c r="D15" s="142" t="str">
        <f t="shared" si="0"/>
        <v>Fri</v>
      </c>
      <c r="E15" s="143">
        <v>1</v>
      </c>
      <c r="F15" s="144" t="s">
        <v>690</v>
      </c>
      <c r="G15" s="148"/>
      <c r="H15" s="148"/>
      <c r="I15" s="144"/>
      <c r="J15" s="144"/>
      <c r="K15" s="145"/>
      <c r="L15" s="146"/>
      <c r="M15" s="147" t="s">
        <v>708</v>
      </c>
    </row>
    <row r="16" spans="2:18">
      <c r="B16" s="179">
        <v>9</v>
      </c>
      <c r="C16" s="152">
        <v>45059</v>
      </c>
      <c r="D16" s="142" t="str">
        <f t="shared" si="0"/>
        <v>Sat</v>
      </c>
      <c r="E16" s="143">
        <v>4</v>
      </c>
      <c r="F16" s="144" t="s">
        <v>685</v>
      </c>
      <c r="G16" s="144" t="s">
        <v>691</v>
      </c>
      <c r="H16" s="144" t="s">
        <v>692</v>
      </c>
      <c r="I16" s="144" t="s">
        <v>687</v>
      </c>
      <c r="J16" s="144"/>
      <c r="K16" s="150"/>
      <c r="L16" s="151"/>
      <c r="M16" s="147" t="s">
        <v>693</v>
      </c>
    </row>
    <row r="17" spans="2:13">
      <c r="B17" s="179">
        <v>10</v>
      </c>
      <c r="C17" s="152">
        <v>45063</v>
      </c>
      <c r="D17" s="142" t="str">
        <f t="shared" si="0"/>
        <v>Wed</v>
      </c>
      <c r="E17" s="143">
        <v>1</v>
      </c>
      <c r="F17" s="144" t="s">
        <v>690</v>
      </c>
      <c r="G17" s="148"/>
      <c r="H17" s="148"/>
      <c r="I17" s="148"/>
      <c r="J17" s="144"/>
      <c r="K17" s="180"/>
      <c r="L17" s="181"/>
      <c r="M17" s="147" t="s">
        <v>708</v>
      </c>
    </row>
    <row r="18" spans="2:13">
      <c r="B18" s="141">
        <v>11</v>
      </c>
      <c r="C18" s="152">
        <v>45066</v>
      </c>
      <c r="D18" s="142" t="str">
        <f t="shared" si="0"/>
        <v>Sat</v>
      </c>
      <c r="E18" s="143">
        <v>1</v>
      </c>
      <c r="F18" s="144" t="s">
        <v>717</v>
      </c>
      <c r="G18" s="144"/>
      <c r="H18" s="144"/>
      <c r="I18" s="144"/>
      <c r="J18" s="144"/>
      <c r="K18" s="182"/>
      <c r="L18" s="183"/>
      <c r="M18" s="147" t="s">
        <v>698</v>
      </c>
    </row>
    <row r="19" spans="2:13">
      <c r="B19" s="141">
        <v>12</v>
      </c>
      <c r="C19" s="152">
        <v>45067</v>
      </c>
      <c r="D19" s="142" t="str">
        <f t="shared" si="0"/>
        <v>Sun</v>
      </c>
      <c r="E19" s="143">
        <v>3</v>
      </c>
      <c r="F19" s="144" t="s">
        <v>692</v>
      </c>
      <c r="G19" s="144" t="s">
        <v>694</v>
      </c>
      <c r="H19" s="144" t="s">
        <v>695</v>
      </c>
      <c r="I19" s="144"/>
      <c r="J19" s="144"/>
      <c r="K19" s="150"/>
      <c r="L19" s="151"/>
      <c r="M19" s="147" t="s">
        <v>699</v>
      </c>
    </row>
    <row r="20" spans="2:13">
      <c r="B20" s="141">
        <v>13</v>
      </c>
      <c r="C20" s="152">
        <v>45072</v>
      </c>
      <c r="D20" s="142" t="str">
        <f t="shared" si="0"/>
        <v>Fri</v>
      </c>
      <c r="E20" s="143">
        <v>1</v>
      </c>
      <c r="F20" s="144" t="s">
        <v>690</v>
      </c>
      <c r="G20" s="144"/>
      <c r="H20" s="144"/>
      <c r="I20" s="144"/>
      <c r="J20" s="144"/>
      <c r="K20" s="145"/>
      <c r="L20" s="146"/>
      <c r="M20" s="147" t="s">
        <v>708</v>
      </c>
    </row>
    <row r="21" spans="2:13">
      <c r="B21" s="153">
        <v>14</v>
      </c>
      <c r="C21" s="154">
        <v>45080</v>
      </c>
      <c r="D21" s="155" t="str">
        <f t="shared" si="0"/>
        <v>Sat</v>
      </c>
      <c r="E21" s="156">
        <v>4</v>
      </c>
      <c r="F21" s="157" t="s">
        <v>692</v>
      </c>
      <c r="G21" s="157" t="s">
        <v>694</v>
      </c>
      <c r="H21" s="157" t="s">
        <v>695</v>
      </c>
      <c r="I21" s="157" t="s">
        <v>696</v>
      </c>
      <c r="J21" s="157"/>
      <c r="K21" s="159"/>
      <c r="L21" s="160"/>
      <c r="M21" s="161" t="s">
        <v>697</v>
      </c>
    </row>
    <row r="22" spans="2:13">
      <c r="B22" s="153">
        <v>15</v>
      </c>
      <c r="C22" s="154">
        <v>45086</v>
      </c>
      <c r="D22" s="155" t="str">
        <f t="shared" si="0"/>
        <v>Fri</v>
      </c>
      <c r="E22" s="156">
        <v>1</v>
      </c>
      <c r="F22" s="157" t="s">
        <v>690</v>
      </c>
      <c r="G22" s="157"/>
      <c r="H22" s="157"/>
      <c r="I22" s="157"/>
      <c r="J22" s="157"/>
      <c r="K22" s="159"/>
      <c r="L22" s="160"/>
      <c r="M22" s="161" t="s">
        <v>708</v>
      </c>
    </row>
    <row r="23" spans="2:13">
      <c r="B23" s="153">
        <v>16</v>
      </c>
      <c r="C23" s="154">
        <v>45088</v>
      </c>
      <c r="D23" s="155" t="str">
        <f t="shared" si="0"/>
        <v>Sun</v>
      </c>
      <c r="E23" s="156">
        <v>3</v>
      </c>
      <c r="F23" s="157" t="s">
        <v>692</v>
      </c>
      <c r="G23" s="157" t="s">
        <v>694</v>
      </c>
      <c r="H23" s="157" t="s">
        <v>695</v>
      </c>
      <c r="I23" s="157"/>
      <c r="J23" s="157"/>
      <c r="K23" s="159"/>
      <c r="L23" s="160"/>
      <c r="M23" s="161" t="s">
        <v>699</v>
      </c>
    </row>
    <row r="24" spans="2:13">
      <c r="B24" s="153">
        <v>17</v>
      </c>
      <c r="C24" s="154">
        <v>45091</v>
      </c>
      <c r="D24" s="155" t="str">
        <f t="shared" si="0"/>
        <v>Wed</v>
      </c>
      <c r="E24" s="156">
        <v>1</v>
      </c>
      <c r="F24" s="157" t="s">
        <v>690</v>
      </c>
      <c r="G24" s="157"/>
      <c r="H24" s="157"/>
      <c r="I24" s="157"/>
      <c r="J24" s="157"/>
      <c r="K24" s="159"/>
      <c r="L24" s="160"/>
      <c r="M24" s="161" t="s">
        <v>708</v>
      </c>
    </row>
    <row r="25" spans="2:13">
      <c r="B25" s="162">
        <v>18</v>
      </c>
      <c r="C25" s="154">
        <v>45094</v>
      </c>
      <c r="D25" s="155" t="str">
        <f t="shared" si="0"/>
        <v>Sat</v>
      </c>
      <c r="E25" s="156">
        <v>4</v>
      </c>
      <c r="F25" s="157" t="s">
        <v>685</v>
      </c>
      <c r="G25" s="157" t="s">
        <v>691</v>
      </c>
      <c r="H25" s="157" t="s">
        <v>692</v>
      </c>
      <c r="I25" s="157" t="s">
        <v>687</v>
      </c>
      <c r="J25" s="157"/>
      <c r="K25" s="159"/>
      <c r="L25" s="160"/>
      <c r="M25" s="161" t="s">
        <v>693</v>
      </c>
    </row>
    <row r="26" spans="2:13">
      <c r="B26" s="162">
        <v>19</v>
      </c>
      <c r="C26" s="154">
        <v>45095</v>
      </c>
      <c r="D26" s="155" t="str">
        <f t="shared" si="0"/>
        <v>Sun</v>
      </c>
      <c r="E26" s="156">
        <v>4</v>
      </c>
      <c r="F26" s="157" t="s">
        <v>685</v>
      </c>
      <c r="G26" s="157" t="s">
        <v>691</v>
      </c>
      <c r="H26" s="157" t="s">
        <v>692</v>
      </c>
      <c r="I26" s="157" t="s">
        <v>687</v>
      </c>
      <c r="J26" s="157"/>
      <c r="K26" s="159"/>
      <c r="L26" s="164"/>
      <c r="M26" s="161" t="s">
        <v>693</v>
      </c>
    </row>
    <row r="27" spans="2:13">
      <c r="B27" s="153">
        <v>20</v>
      </c>
      <c r="C27" s="154">
        <v>45100</v>
      </c>
      <c r="D27" s="155" t="str">
        <f t="shared" si="0"/>
        <v>Fri</v>
      </c>
      <c r="E27" s="156">
        <v>1</v>
      </c>
      <c r="F27" s="157" t="s">
        <v>690</v>
      </c>
      <c r="G27" s="157"/>
      <c r="H27" s="157"/>
      <c r="I27" s="157"/>
      <c r="J27" s="157"/>
      <c r="K27" s="163"/>
      <c r="L27" s="164"/>
      <c r="M27" s="161" t="s">
        <v>708</v>
      </c>
    </row>
    <row r="28" spans="2:13">
      <c r="B28" s="141">
        <v>21</v>
      </c>
      <c r="C28" s="152">
        <v>45108</v>
      </c>
      <c r="D28" s="142" t="str">
        <f t="shared" si="0"/>
        <v>Sat</v>
      </c>
      <c r="E28" s="143">
        <v>4</v>
      </c>
      <c r="F28" s="144" t="s">
        <v>692</v>
      </c>
      <c r="G28" s="144" t="s">
        <v>694</v>
      </c>
      <c r="H28" s="144" t="s">
        <v>695</v>
      </c>
      <c r="I28" s="144" t="s">
        <v>696</v>
      </c>
      <c r="J28" s="144"/>
      <c r="K28" s="150"/>
      <c r="L28" s="151"/>
      <c r="M28" s="147" t="s">
        <v>697</v>
      </c>
    </row>
    <row r="29" spans="2:13">
      <c r="B29" s="141">
        <v>22</v>
      </c>
      <c r="C29" s="152">
        <v>45121</v>
      </c>
      <c r="D29" s="142" t="str">
        <f>IF(C29=0," ",TEXT(C29,"ddd"))</f>
        <v>Fri</v>
      </c>
      <c r="E29" s="143">
        <v>1</v>
      </c>
      <c r="F29" s="144" t="s">
        <v>690</v>
      </c>
      <c r="G29" s="144"/>
      <c r="H29" s="144"/>
      <c r="I29" s="144"/>
      <c r="J29" s="144"/>
      <c r="K29" s="150"/>
      <c r="L29" s="151"/>
      <c r="M29" s="147" t="s">
        <v>708</v>
      </c>
    </row>
    <row r="30" spans="2:13">
      <c r="B30" s="141">
        <v>23</v>
      </c>
      <c r="C30" s="152">
        <v>45122</v>
      </c>
      <c r="D30" s="142" t="str">
        <f t="shared" si="0"/>
        <v>Sat</v>
      </c>
      <c r="E30" s="136">
        <v>4</v>
      </c>
      <c r="F30" s="144" t="s">
        <v>685</v>
      </c>
      <c r="G30" s="144" t="s">
        <v>691</v>
      </c>
      <c r="H30" s="144" t="s">
        <v>692</v>
      </c>
      <c r="I30" s="144" t="s">
        <v>687</v>
      </c>
      <c r="J30" s="144"/>
      <c r="K30" s="148"/>
      <c r="L30" s="146"/>
      <c r="M30" s="147" t="s">
        <v>693</v>
      </c>
    </row>
    <row r="31" spans="2:13">
      <c r="B31" s="141">
        <v>24</v>
      </c>
      <c r="C31" s="152">
        <v>45126</v>
      </c>
      <c r="D31" s="142" t="str">
        <f>IF(C31=0," ",TEXT(C31,"ddd"))</f>
        <v>Wed</v>
      </c>
      <c r="E31" s="143">
        <v>1</v>
      </c>
      <c r="F31" s="144" t="s">
        <v>690</v>
      </c>
      <c r="G31" s="144"/>
      <c r="H31" s="144"/>
      <c r="I31" s="144"/>
      <c r="J31" s="144"/>
      <c r="K31" s="145"/>
      <c r="L31" s="151"/>
      <c r="M31" s="147" t="s">
        <v>708</v>
      </c>
    </row>
    <row r="32" spans="2:13">
      <c r="B32" s="141">
        <v>25</v>
      </c>
      <c r="C32" s="152">
        <v>45130</v>
      </c>
      <c r="D32" s="142" t="str">
        <f>IF(C32=0," ",TEXT(C32,"ddd"))</f>
        <v>Sun</v>
      </c>
      <c r="E32" s="143">
        <v>3</v>
      </c>
      <c r="F32" s="144" t="s">
        <v>692</v>
      </c>
      <c r="G32" s="144" t="s">
        <v>694</v>
      </c>
      <c r="H32" s="144" t="s">
        <v>695</v>
      </c>
      <c r="I32" s="144"/>
      <c r="J32" s="144"/>
      <c r="K32" s="145"/>
      <c r="L32" s="146"/>
      <c r="M32" s="147" t="s">
        <v>699</v>
      </c>
    </row>
    <row r="33" spans="1:13">
      <c r="B33" s="141">
        <v>26</v>
      </c>
      <c r="C33" s="152">
        <v>45135</v>
      </c>
      <c r="D33" s="142" t="str">
        <f>IF(C33=0," ",TEXT(C33,"ddd"))</f>
        <v>Fri</v>
      </c>
      <c r="E33" s="144" t="s">
        <v>718</v>
      </c>
      <c r="F33" s="144" t="s">
        <v>690</v>
      </c>
      <c r="G33" s="144"/>
      <c r="H33" s="144"/>
      <c r="I33" s="144"/>
      <c r="J33" s="144"/>
      <c r="K33" s="144"/>
      <c r="L33" s="144"/>
      <c r="M33" s="147" t="s">
        <v>708</v>
      </c>
    </row>
    <row r="34" spans="1:13">
      <c r="B34" s="153">
        <v>27</v>
      </c>
      <c r="C34" s="154">
        <v>45143</v>
      </c>
      <c r="D34" s="155" t="str">
        <f t="shared" si="0"/>
        <v>Sat</v>
      </c>
      <c r="E34" s="156">
        <v>4</v>
      </c>
      <c r="F34" s="157" t="s">
        <v>692</v>
      </c>
      <c r="G34" s="157" t="s">
        <v>694</v>
      </c>
      <c r="H34" s="157" t="s">
        <v>695</v>
      </c>
      <c r="I34" s="157" t="s">
        <v>696</v>
      </c>
      <c r="J34" s="157"/>
      <c r="K34" s="159"/>
      <c r="L34" s="160"/>
      <c r="M34" s="161" t="s">
        <v>697</v>
      </c>
    </row>
    <row r="35" spans="1:13">
      <c r="B35" s="153">
        <v>28</v>
      </c>
      <c r="C35" s="154">
        <v>45149</v>
      </c>
      <c r="D35" s="155" t="str">
        <f t="shared" si="0"/>
        <v>Fri</v>
      </c>
      <c r="E35" s="156">
        <v>1</v>
      </c>
      <c r="F35" s="157" t="s">
        <v>690</v>
      </c>
      <c r="G35" s="157"/>
      <c r="H35" s="157"/>
      <c r="I35" s="157"/>
      <c r="J35" s="157"/>
      <c r="K35" s="159"/>
      <c r="L35" s="160"/>
      <c r="M35" s="161" t="s">
        <v>708</v>
      </c>
    </row>
    <row r="36" spans="1:13">
      <c r="B36" s="162">
        <v>29</v>
      </c>
      <c r="C36" s="154">
        <v>45154</v>
      </c>
      <c r="D36" s="155" t="str">
        <f t="shared" si="0"/>
        <v>Wed</v>
      </c>
      <c r="E36" s="156">
        <v>1</v>
      </c>
      <c r="F36" s="157" t="s">
        <v>690</v>
      </c>
      <c r="G36" s="157"/>
      <c r="H36" s="157"/>
      <c r="I36" s="157"/>
      <c r="J36" s="158"/>
      <c r="K36" s="159"/>
      <c r="L36" s="160"/>
      <c r="M36" s="161" t="s">
        <v>708</v>
      </c>
    </row>
    <row r="37" spans="1:13">
      <c r="B37" s="162">
        <v>30</v>
      </c>
      <c r="C37" s="154">
        <v>45157</v>
      </c>
      <c r="D37" s="155" t="str">
        <f t="shared" si="0"/>
        <v>Sat</v>
      </c>
      <c r="E37" s="156">
        <v>4</v>
      </c>
      <c r="F37" s="158" t="s">
        <v>685</v>
      </c>
      <c r="G37" s="157" t="s">
        <v>691</v>
      </c>
      <c r="H37" s="157" t="s">
        <v>692</v>
      </c>
      <c r="I37" s="157" t="s">
        <v>687</v>
      </c>
      <c r="J37" s="157"/>
      <c r="K37" s="159"/>
      <c r="L37" s="164"/>
      <c r="M37" s="161" t="s">
        <v>693</v>
      </c>
    </row>
    <row r="38" spans="1:13">
      <c r="A38" s="184"/>
      <c r="B38" s="153">
        <v>31</v>
      </c>
      <c r="C38" s="154">
        <v>45163</v>
      </c>
      <c r="D38" s="155" t="str">
        <f t="shared" si="0"/>
        <v>Fri</v>
      </c>
      <c r="E38" s="156">
        <v>1</v>
      </c>
      <c r="F38" s="158" t="s">
        <v>690</v>
      </c>
      <c r="G38" s="157"/>
      <c r="H38" s="157"/>
      <c r="I38" s="157"/>
      <c r="J38" s="157"/>
      <c r="K38" s="159"/>
      <c r="L38" s="164"/>
      <c r="M38" s="161" t="s">
        <v>708</v>
      </c>
    </row>
    <row r="39" spans="1:13">
      <c r="B39" s="141">
        <v>32</v>
      </c>
      <c r="C39" s="152">
        <v>45177</v>
      </c>
      <c r="D39" s="142" t="str">
        <f t="shared" si="0"/>
        <v>Fri</v>
      </c>
      <c r="E39" s="143">
        <v>1</v>
      </c>
      <c r="F39" s="144" t="s">
        <v>690</v>
      </c>
      <c r="G39" s="144"/>
      <c r="H39" s="144"/>
      <c r="I39" s="144"/>
      <c r="J39" s="148"/>
      <c r="K39" s="145"/>
      <c r="L39" s="151"/>
      <c r="M39" s="147" t="s">
        <v>708</v>
      </c>
    </row>
    <row r="40" spans="1:13">
      <c r="B40" s="141">
        <v>33</v>
      </c>
      <c r="C40" s="152">
        <v>45178</v>
      </c>
      <c r="D40" s="142" t="str">
        <f t="shared" si="0"/>
        <v>Sat</v>
      </c>
      <c r="E40" s="143">
        <v>4</v>
      </c>
      <c r="F40" s="144" t="s">
        <v>692</v>
      </c>
      <c r="G40" s="144" t="s">
        <v>694</v>
      </c>
      <c r="H40" s="144" t="s">
        <v>695</v>
      </c>
      <c r="I40" s="144" t="s">
        <v>696</v>
      </c>
      <c r="J40" s="144"/>
      <c r="K40" s="145"/>
      <c r="L40" s="151"/>
      <c r="M40" s="147" t="s">
        <v>697</v>
      </c>
    </row>
    <row r="41" spans="1:13">
      <c r="B41" s="141">
        <v>34</v>
      </c>
      <c r="C41" s="152">
        <v>45182</v>
      </c>
      <c r="D41" s="142" t="str">
        <f t="shared" si="0"/>
        <v>Wed</v>
      </c>
      <c r="E41" s="143">
        <v>1</v>
      </c>
      <c r="F41" s="144" t="s">
        <v>690</v>
      </c>
      <c r="G41" s="144"/>
      <c r="H41" s="144"/>
      <c r="I41" s="144"/>
      <c r="J41" s="144"/>
      <c r="K41" s="145"/>
      <c r="L41" s="151"/>
      <c r="M41" s="147" t="s">
        <v>708</v>
      </c>
    </row>
    <row r="42" spans="1:13">
      <c r="B42" s="141">
        <v>35</v>
      </c>
      <c r="C42" s="152">
        <v>45185</v>
      </c>
      <c r="D42" s="142" t="str">
        <f t="shared" si="0"/>
        <v>Sat</v>
      </c>
      <c r="E42" s="143">
        <v>4</v>
      </c>
      <c r="F42" s="144" t="s">
        <v>685</v>
      </c>
      <c r="G42" s="144" t="s">
        <v>691</v>
      </c>
      <c r="H42" s="144" t="s">
        <v>692</v>
      </c>
      <c r="I42" s="144" t="s">
        <v>687</v>
      </c>
      <c r="J42" s="144"/>
      <c r="K42" s="148"/>
      <c r="L42" s="146"/>
      <c r="M42" s="147" t="s">
        <v>693</v>
      </c>
    </row>
    <row r="43" spans="1:13">
      <c r="B43" s="141">
        <v>36</v>
      </c>
      <c r="C43" s="152">
        <v>45186</v>
      </c>
      <c r="D43" s="142" t="str">
        <f t="shared" si="0"/>
        <v>Sun</v>
      </c>
      <c r="E43" s="143">
        <v>3</v>
      </c>
      <c r="F43" s="144" t="s">
        <v>692</v>
      </c>
      <c r="G43" s="144" t="s">
        <v>694</v>
      </c>
      <c r="H43" s="144" t="s">
        <v>695</v>
      </c>
      <c r="I43" s="144"/>
      <c r="J43" s="144"/>
      <c r="K43" s="145"/>
      <c r="L43" s="146"/>
      <c r="M43" s="147" t="s">
        <v>699</v>
      </c>
    </row>
    <row r="44" spans="1:13">
      <c r="B44" s="141">
        <v>37</v>
      </c>
      <c r="C44" s="152">
        <v>45191</v>
      </c>
      <c r="D44" s="142" t="str">
        <f t="shared" si="0"/>
        <v>Fri</v>
      </c>
      <c r="E44" s="143">
        <v>1</v>
      </c>
      <c r="F44" s="144" t="s">
        <v>690</v>
      </c>
      <c r="G44" s="144"/>
      <c r="H44" s="144"/>
      <c r="I44" s="144"/>
      <c r="J44" s="144"/>
      <c r="K44" s="145"/>
      <c r="L44" s="146"/>
      <c r="M44" s="147" t="s">
        <v>708</v>
      </c>
    </row>
    <row r="45" spans="1:13">
      <c r="B45" s="153">
        <v>38</v>
      </c>
      <c r="C45" s="154">
        <v>45213</v>
      </c>
      <c r="D45" s="155" t="str">
        <f t="shared" si="0"/>
        <v>Sat</v>
      </c>
      <c r="E45" s="156">
        <v>5</v>
      </c>
      <c r="F45" s="157" t="s">
        <v>700</v>
      </c>
      <c r="G45" s="157" t="s">
        <v>688</v>
      </c>
      <c r="H45" s="157" t="s">
        <v>701</v>
      </c>
      <c r="I45" s="157" t="s">
        <v>702</v>
      </c>
      <c r="J45" s="157" t="s">
        <v>703</v>
      </c>
      <c r="K45" s="159"/>
      <c r="L45" s="160"/>
      <c r="M45" s="161" t="s">
        <v>730</v>
      </c>
    </row>
    <row r="46" spans="1:13">
      <c r="B46" s="153">
        <v>39</v>
      </c>
      <c r="C46" s="154">
        <v>45220</v>
      </c>
      <c r="D46" s="155" t="str">
        <f t="shared" si="0"/>
        <v>Sat</v>
      </c>
      <c r="E46" s="156">
        <v>5</v>
      </c>
      <c r="F46" s="157" t="s">
        <v>700</v>
      </c>
      <c r="G46" s="157" t="s">
        <v>688</v>
      </c>
      <c r="H46" s="157" t="s">
        <v>701</v>
      </c>
      <c r="I46" s="157" t="s">
        <v>702</v>
      </c>
      <c r="J46" s="157" t="s">
        <v>703</v>
      </c>
      <c r="K46" s="159"/>
      <c r="L46" s="160"/>
      <c r="M46" s="161" t="s">
        <v>731</v>
      </c>
    </row>
    <row r="47" spans="1:13">
      <c r="B47" s="153">
        <v>40</v>
      </c>
      <c r="C47" s="154">
        <v>45226</v>
      </c>
      <c r="D47" s="155" t="str">
        <f t="shared" si="0"/>
        <v>Fri</v>
      </c>
      <c r="E47" s="156">
        <v>3</v>
      </c>
      <c r="F47" s="157" t="s">
        <v>705</v>
      </c>
      <c r="G47" s="157" t="s">
        <v>702</v>
      </c>
      <c r="H47" s="157" t="s">
        <v>703</v>
      </c>
      <c r="I47" s="157"/>
      <c r="J47" s="157"/>
      <c r="K47" s="159"/>
      <c r="L47" s="160"/>
      <c r="M47" s="161" t="s">
        <v>732</v>
      </c>
    </row>
    <row r="48" spans="1:13">
      <c r="B48" s="153">
        <v>41</v>
      </c>
      <c r="C48" s="154">
        <v>45227</v>
      </c>
      <c r="D48" s="155" t="str">
        <f t="shared" si="0"/>
        <v>Sat</v>
      </c>
      <c r="E48" s="156">
        <v>5</v>
      </c>
      <c r="F48" s="157" t="s">
        <v>700</v>
      </c>
      <c r="G48" s="157" t="s">
        <v>688</v>
      </c>
      <c r="H48" s="157" t="s">
        <v>701</v>
      </c>
      <c r="I48" s="157" t="s">
        <v>702</v>
      </c>
      <c r="J48" s="157" t="s">
        <v>703</v>
      </c>
      <c r="K48" s="159"/>
      <c r="L48" s="164"/>
      <c r="M48" s="161" t="s">
        <v>733</v>
      </c>
    </row>
    <row r="49" spans="2:13">
      <c r="B49" s="141">
        <v>42</v>
      </c>
      <c r="C49" s="152">
        <v>45238</v>
      </c>
      <c r="D49" s="142" t="str">
        <f t="shared" si="0"/>
        <v>Wed</v>
      </c>
      <c r="E49" s="143">
        <v>1</v>
      </c>
      <c r="F49" s="144" t="s">
        <v>690</v>
      </c>
      <c r="G49" s="144"/>
      <c r="H49" s="144"/>
      <c r="I49" s="144"/>
      <c r="J49" s="144"/>
      <c r="K49" s="145"/>
      <c r="L49" s="151"/>
      <c r="M49" s="147" t="s">
        <v>708</v>
      </c>
    </row>
    <row r="50" spans="2:13">
      <c r="B50" s="141">
        <v>43</v>
      </c>
      <c r="C50" s="152">
        <v>45241</v>
      </c>
      <c r="D50" s="142" t="str">
        <f t="shared" si="0"/>
        <v>Sat</v>
      </c>
      <c r="E50" s="143">
        <v>4</v>
      </c>
      <c r="F50" s="144" t="s">
        <v>706</v>
      </c>
      <c r="G50" s="144" t="s">
        <v>692</v>
      </c>
      <c r="H50" s="144" t="s">
        <v>694</v>
      </c>
      <c r="I50" s="144" t="s">
        <v>695</v>
      </c>
      <c r="J50" s="144"/>
      <c r="K50" s="145"/>
      <c r="L50" s="146"/>
      <c r="M50" s="147" t="s">
        <v>697</v>
      </c>
    </row>
    <row r="51" spans="2:13">
      <c r="B51" s="141">
        <v>44</v>
      </c>
      <c r="C51" s="152">
        <v>45242</v>
      </c>
      <c r="D51" s="142" t="str">
        <f t="shared" si="0"/>
        <v>Sun</v>
      </c>
      <c r="E51" s="143">
        <v>4</v>
      </c>
      <c r="F51" s="144" t="s">
        <v>685</v>
      </c>
      <c r="G51" s="144" t="s">
        <v>691</v>
      </c>
      <c r="H51" s="144" t="s">
        <v>692</v>
      </c>
      <c r="I51" s="144" t="s">
        <v>687</v>
      </c>
      <c r="J51" s="144"/>
      <c r="K51" s="145"/>
      <c r="L51" s="146"/>
      <c r="M51" s="147" t="s">
        <v>693</v>
      </c>
    </row>
    <row r="52" spans="2:13">
      <c r="B52" s="141">
        <v>45</v>
      </c>
      <c r="C52" s="152">
        <v>45247</v>
      </c>
      <c r="D52" s="142" t="str">
        <f t="shared" si="0"/>
        <v>Fri</v>
      </c>
      <c r="E52" s="143">
        <v>1</v>
      </c>
      <c r="F52" s="144" t="s">
        <v>690</v>
      </c>
      <c r="G52" s="144"/>
      <c r="H52" s="144"/>
      <c r="I52" s="144"/>
      <c r="J52" s="144"/>
      <c r="K52" s="145"/>
      <c r="L52" s="146"/>
      <c r="M52" s="147" t="s">
        <v>708</v>
      </c>
    </row>
    <row r="53" spans="2:13">
      <c r="B53" s="153">
        <v>46</v>
      </c>
      <c r="C53" s="154">
        <v>45262</v>
      </c>
      <c r="D53" s="155" t="str">
        <f t="shared" si="0"/>
        <v>Sat</v>
      </c>
      <c r="E53" s="156">
        <v>5</v>
      </c>
      <c r="F53" s="157" t="s">
        <v>479</v>
      </c>
      <c r="G53" s="157" t="s">
        <v>685</v>
      </c>
      <c r="H53" s="157" t="s">
        <v>686</v>
      </c>
      <c r="I53" s="157" t="s">
        <v>687</v>
      </c>
      <c r="J53" s="157" t="s">
        <v>688</v>
      </c>
      <c r="K53" s="159"/>
      <c r="L53" s="160"/>
      <c r="M53" s="161" t="s">
        <v>734</v>
      </c>
    </row>
    <row r="54" spans="2:13">
      <c r="B54" s="153">
        <v>47</v>
      </c>
      <c r="C54" s="154">
        <v>45263</v>
      </c>
      <c r="D54" s="155" t="str">
        <f t="shared" si="0"/>
        <v>Sun</v>
      </c>
      <c r="E54" s="156">
        <v>5</v>
      </c>
      <c r="F54" s="157" t="s">
        <v>479</v>
      </c>
      <c r="G54" s="157" t="s">
        <v>685</v>
      </c>
      <c r="H54" s="157" t="s">
        <v>686</v>
      </c>
      <c r="I54" s="157" t="s">
        <v>687</v>
      </c>
      <c r="J54" s="157" t="s">
        <v>688</v>
      </c>
      <c r="K54" s="159"/>
      <c r="L54" s="160"/>
      <c r="M54" s="161" t="s">
        <v>735</v>
      </c>
    </row>
    <row r="55" spans="2:13">
      <c r="B55" s="153">
        <v>48</v>
      </c>
      <c r="C55" s="154">
        <v>45269</v>
      </c>
      <c r="D55" s="155" t="str">
        <f t="shared" si="0"/>
        <v>Sat</v>
      </c>
      <c r="E55" s="156">
        <v>5</v>
      </c>
      <c r="F55" s="157" t="s">
        <v>479</v>
      </c>
      <c r="G55" s="157" t="s">
        <v>685</v>
      </c>
      <c r="H55" s="157" t="s">
        <v>686</v>
      </c>
      <c r="I55" s="157" t="s">
        <v>687</v>
      </c>
      <c r="J55" s="157" t="s">
        <v>688</v>
      </c>
      <c r="K55" s="159"/>
      <c r="L55" s="160"/>
      <c r="M55" s="161" t="s">
        <v>736</v>
      </c>
    </row>
    <row r="56" spans="2:13">
      <c r="B56" s="153">
        <v>49</v>
      </c>
      <c r="C56" s="154">
        <v>45270</v>
      </c>
      <c r="D56" s="155" t="str">
        <f t="shared" si="0"/>
        <v>Sun</v>
      </c>
      <c r="E56" s="156">
        <v>5</v>
      </c>
      <c r="F56" s="157" t="s">
        <v>479</v>
      </c>
      <c r="G56" s="157" t="s">
        <v>685</v>
      </c>
      <c r="H56" s="157" t="s">
        <v>686</v>
      </c>
      <c r="I56" s="157" t="s">
        <v>687</v>
      </c>
      <c r="J56" s="157" t="s">
        <v>688</v>
      </c>
      <c r="K56" s="158"/>
      <c r="L56" s="156"/>
      <c r="M56" s="161" t="s">
        <v>737</v>
      </c>
    </row>
    <row r="57" spans="2:13">
      <c r="B57" s="209">
        <v>50</v>
      </c>
      <c r="C57" s="154">
        <v>45276</v>
      </c>
      <c r="D57" s="155" t="str">
        <f t="shared" si="0"/>
        <v>Sat</v>
      </c>
      <c r="E57" s="156">
        <v>5</v>
      </c>
      <c r="F57" s="157" t="s">
        <v>479</v>
      </c>
      <c r="G57" s="157" t="s">
        <v>685</v>
      </c>
      <c r="H57" s="157" t="s">
        <v>686</v>
      </c>
      <c r="I57" s="157" t="s">
        <v>687</v>
      </c>
      <c r="J57" s="157" t="s">
        <v>688</v>
      </c>
      <c r="K57" s="158"/>
      <c r="L57" s="156"/>
      <c r="M57" s="161" t="s">
        <v>738</v>
      </c>
    </row>
    <row r="58" spans="2:13">
      <c r="B58" s="170"/>
    </row>
  </sheetData>
  <pageMargins left="0.7" right="0.7" top="0.75" bottom="0.75" header="0.3" footer="0.3"/>
  <pageSetup scale="73" fitToWidth="0" orientation="portrait" r:id="rId1"/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Sheet18"/>
  <dimension ref="A1:Q57"/>
  <sheetViews>
    <sheetView workbookViewId="0"/>
  </sheetViews>
  <sheetFormatPr defaultRowHeight="15"/>
  <cols>
    <col min="1" max="1" width="3.28515625" customWidth="1"/>
    <col min="2" max="2" width="35.28515625" customWidth="1"/>
    <col min="3" max="3" width="2.28515625" customWidth="1"/>
    <col min="4" max="4" width="20.7109375" customWidth="1"/>
    <col min="5" max="5" width="2.140625" style="14" customWidth="1"/>
    <col min="6" max="6" width="20.7109375" customWidth="1"/>
    <col min="7" max="7" width="2.140625" style="14" customWidth="1"/>
    <col min="8" max="8" width="20.7109375" customWidth="1"/>
    <col min="9" max="9" width="1.7109375" style="14" customWidth="1"/>
    <col min="10" max="10" width="20.7109375" customWidth="1"/>
    <col min="11" max="11" width="2.140625" style="14" customWidth="1"/>
    <col min="12" max="12" width="20.7109375" customWidth="1"/>
    <col min="13" max="13" width="18" customWidth="1"/>
    <col min="14" max="14" width="33.85546875" customWidth="1"/>
    <col min="15" max="15" width="23.28515625" customWidth="1"/>
    <col min="16" max="1030" width="11.7109375" customWidth="1"/>
  </cols>
  <sheetData>
    <row r="1" spans="1:17" ht="21.6" customHeight="1" thickTop="1">
      <c r="B1" s="499" t="s">
        <v>3</v>
      </c>
      <c r="C1" s="499"/>
      <c r="D1" s="499"/>
      <c r="E1" s="499"/>
      <c r="F1" s="499"/>
      <c r="G1" s="499"/>
      <c r="H1" s="499"/>
      <c r="I1" s="499"/>
      <c r="J1" s="499"/>
      <c r="K1" s="499"/>
      <c r="L1" s="499"/>
      <c r="M1" s="499"/>
    </row>
    <row r="2" spans="1:17" ht="21.6" customHeight="1">
      <c r="B2" s="5" t="s">
        <v>4</v>
      </c>
      <c r="C2" s="110"/>
      <c r="D2" s="239"/>
      <c r="E2" s="250"/>
      <c r="F2" s="6" t="s">
        <v>5</v>
      </c>
      <c r="G2" s="265"/>
      <c r="H2" s="500"/>
      <c r="I2" s="500"/>
      <c r="J2" s="500"/>
      <c r="K2" s="271"/>
      <c r="L2" s="99" t="s">
        <v>7</v>
      </c>
      <c r="M2" s="8" t="s">
        <v>6</v>
      </c>
    </row>
    <row r="3" spans="1:17" ht="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105"/>
    </row>
    <row r="4" spans="1:17" ht="21.6" customHeight="1">
      <c r="B4" s="5"/>
      <c r="C4" s="110"/>
      <c r="D4" s="9"/>
      <c r="E4" s="251"/>
      <c r="F4" s="102"/>
      <c r="G4" s="266"/>
      <c r="H4" s="35" t="str">
        <f>IF(H2=0," ",VLOOKUP(H2,'2023_Trains'!C9:N62,11,))</f>
        <v xml:space="preserve"> </v>
      </c>
      <c r="I4" s="270"/>
      <c r="J4" s="246"/>
      <c r="K4" s="273"/>
      <c r="L4" s="35"/>
      <c r="M4" s="108"/>
    </row>
    <row r="5" spans="1:17" ht="21.6" customHeight="1">
      <c r="B5" s="10" t="s">
        <v>8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21.6" customHeight="1">
      <c r="A6" s="14"/>
      <c r="B6" s="15" t="s">
        <v>9</v>
      </c>
      <c r="C6" s="112"/>
      <c r="D6" s="16" t="str">
        <f>IF($H$2=0," ",IF(VLOOKUP($H$2,'2023_Trains'!$C$7:$N$63,4)=0," ",VLOOKUP($H$2,'2023_Trains'!$C$7:$N$63,4,FALSE)))</f>
        <v xml:space="preserve"> </v>
      </c>
      <c r="E6" s="253"/>
      <c r="F6" s="16" t="str">
        <f>IF($H$2=0," ",IF(VLOOKUP($H$2,'2023_Trains'!$C$7:$N$63,5)=0," ",VLOOKUP($H$2,'2023_Trains'!$C$7:$N$63,5,FALSE)))</f>
        <v xml:space="preserve"> </v>
      </c>
      <c r="G6" s="253"/>
      <c r="H6" s="16" t="str">
        <f>IF($H$2=0," ",IF(VLOOKUP($H$2,'2023_Trains'!$C$7:$N$63,6)=0," ",VLOOKUP($H$2,'2023_Trains'!$C$7:$N$63,6,FALSE)))</f>
        <v xml:space="preserve"> </v>
      </c>
      <c r="I6" s="253"/>
      <c r="J6" s="16" t="str">
        <f>IF($H$2=0," ",IF(VLOOKUP($H$2,'2023_Trains'!$C$7:$N$63,7)=0," ",VLOOKUP($H$2,'2023_Trains'!$C$7:$N$63,7,FALSE)))</f>
        <v xml:space="preserve"> </v>
      </c>
      <c r="K6" s="253"/>
      <c r="L6" s="16" t="str">
        <f>IF($H$2=0," ",IF(VLOOKUP($H$2,'2023_Trains'!$C$7:$N$63,8)=0," ",VLOOKUP($H$2,'2023_Trains'!$C$7:$N$63,8,FALSE)))</f>
        <v xml:space="preserve"> </v>
      </c>
      <c r="M6" s="17"/>
      <c r="N6" s="14"/>
    </row>
    <row r="7" spans="1:17" ht="21.6" customHeight="1">
      <c r="A7" s="14"/>
      <c r="B7" s="18" t="s">
        <v>10</v>
      </c>
      <c r="C7" s="113"/>
      <c r="D7" s="244" t="str">
        <f>IF(D6=" "," ",VALUE(D6))</f>
        <v xml:space="preserve"> </v>
      </c>
      <c r="E7" s="253"/>
      <c r="F7" s="244" t="str">
        <f>IF(F6=" "," ",VALUE(F6))</f>
        <v xml:space="preserve"> </v>
      </c>
      <c r="G7" s="253"/>
      <c r="H7" s="244" t="str">
        <f t="shared" ref="H7:L7" si="0">IF(H6=" "," ",VALUE(H6))</f>
        <v xml:space="preserve"> </v>
      </c>
      <c r="I7" s="253"/>
      <c r="J7" s="244" t="str">
        <f t="shared" si="0"/>
        <v xml:space="preserve"> </v>
      </c>
      <c r="K7" s="253"/>
      <c r="L7" s="244" t="str">
        <f t="shared" si="0"/>
        <v xml:space="preserve"> </v>
      </c>
      <c r="M7" s="97"/>
      <c r="N7" s="14"/>
      <c r="O7" s="282"/>
    </row>
    <row r="8" spans="1:17" ht="21.6" customHeight="1">
      <c r="B8" s="18" t="s">
        <v>11</v>
      </c>
      <c r="C8" s="113"/>
      <c r="D8" s="22"/>
      <c r="E8" s="19"/>
      <c r="F8" s="22"/>
      <c r="G8" s="19"/>
      <c r="H8" s="22"/>
      <c r="I8" s="19"/>
      <c r="J8" s="22"/>
      <c r="K8" s="19"/>
      <c r="L8" s="22"/>
      <c r="M8" s="20"/>
    </row>
    <row r="9" spans="1:17" ht="21.6" customHeight="1">
      <c r="B9" s="23"/>
      <c r="C9" s="114"/>
      <c r="M9" s="20"/>
    </row>
    <row r="10" spans="1:17" ht="30" customHeight="1">
      <c r="B10" s="25" t="s">
        <v>12</v>
      </c>
      <c r="C10" s="132"/>
      <c r="D10" s="128" t="str">
        <f t="shared" ref="D10:F10" si="1">IF(C10=0," ",TIMEVALUE(LEFT(C10,2)&amp;":"&amp;MID(C10,3,2)&amp;":"&amp;RIGHT(C10,2)))</f>
        <v xml:space="preserve"> </v>
      </c>
      <c r="E10" s="132"/>
      <c r="F10" s="128" t="str">
        <f t="shared" si="1"/>
        <v xml:space="preserve"> </v>
      </c>
      <c r="G10" s="132"/>
      <c r="H10" s="128" t="str">
        <f t="shared" ref="H10" si="2">IF(G10=0," ",TIMEVALUE(LEFT(G10,2)&amp;":"&amp;MID(G10,3,2)&amp;":"&amp;RIGHT(G10,2)))</f>
        <v xml:space="preserve"> </v>
      </c>
      <c r="I10" s="132"/>
      <c r="J10" s="128" t="str">
        <f t="shared" ref="J10" si="3">IF(I10=0," ",TIMEVALUE(LEFT(I10,2)&amp;":"&amp;MID(I10,3,2)&amp;":"&amp;RIGHT(I10,2)))</f>
        <v xml:space="preserve"> </v>
      </c>
      <c r="K10" s="132"/>
      <c r="L10" s="128" t="str">
        <f t="shared" ref="L10" si="4">IF(K10=0," ",TIMEVALUE(LEFT(K10,2)&amp;":"&amp;MID(K10,3,2)&amp;":"&amp;RIGHT(K10,2)))</f>
        <v xml:space="preserve"> </v>
      </c>
      <c r="M10" s="129"/>
    </row>
    <row r="11" spans="1:17" ht="21.6" customHeight="1">
      <c r="B11" s="27" t="s">
        <v>13</v>
      </c>
      <c r="C11" s="248"/>
      <c r="D11" s="99"/>
      <c r="E11" s="254"/>
      <c r="F11" s="99"/>
      <c r="G11" s="254"/>
      <c r="H11" s="99"/>
      <c r="I11" s="254"/>
      <c r="J11" s="99"/>
      <c r="K11" s="254"/>
      <c r="L11" s="99"/>
      <c r="M11" s="129"/>
      <c r="O11" s="245"/>
    </row>
    <row r="12" spans="1:17" ht="30" customHeight="1">
      <c r="B12" s="25" t="s">
        <v>14</v>
      </c>
      <c r="C12" s="132"/>
      <c r="D12" s="128" t="str">
        <f>IF(C12=0," ",TIMEVALUE(LEFT(C12,2)&amp;":"&amp;MID(C12,3,2)&amp;":"&amp;RIGHT(C12,2)))</f>
        <v xml:space="preserve"> </v>
      </c>
      <c r="E12" s="132"/>
      <c r="F12" s="128" t="str">
        <f t="shared" ref="F12" si="5">IF(E12=0," ",TIMEVALUE(LEFT(E12,2)&amp;":"&amp;MID(E12,3,2)&amp;":"&amp;RIGHT(E12,2)))</f>
        <v xml:space="preserve"> </v>
      </c>
      <c r="G12" s="132"/>
      <c r="H12" s="128" t="str">
        <f t="shared" ref="H12" si="6">IF(G12=0," ",TIMEVALUE(LEFT(G12,2)&amp;":"&amp;MID(G12,3,2)&amp;":"&amp;RIGHT(G12,2)))</f>
        <v xml:space="preserve"> </v>
      </c>
      <c r="I12" s="132"/>
      <c r="J12" s="128" t="str">
        <f t="shared" ref="J12" si="7">IF(I12=0," ",TIMEVALUE(LEFT(I12,2)&amp;":"&amp;MID(I12,3,2)&amp;":"&amp;RIGHT(I12,2)))</f>
        <v xml:space="preserve"> </v>
      </c>
      <c r="K12" s="132"/>
      <c r="L12" s="128" t="str">
        <f t="shared" ref="L12" si="8">IF(K12=0," ",TIMEVALUE(LEFT(K12,2)&amp;":"&amp;MID(K12,3,2)&amp;":"&amp;RIGHT(K12,2)))</f>
        <v xml:space="preserve"> </v>
      </c>
      <c r="M12" s="129"/>
    </row>
    <row r="13" spans="1:17" ht="30" customHeight="1">
      <c r="B13" s="25" t="s">
        <v>16</v>
      </c>
      <c r="C13" s="249"/>
      <c r="D13" s="128" t="str">
        <f>IF(C13=0," ",TIMEVALUE(LEFT(C13,2)&amp;":"&amp;MID(C13,3,2)&amp;":"&amp;RIGHT(C13,2)))</f>
        <v xml:space="preserve"> </v>
      </c>
      <c r="E13" s="133"/>
      <c r="F13" s="128" t="str">
        <f>IF(E13=0," ",TIMEVALUE(LEFT(E13,2)&amp;":"&amp;MID(E13,3,2)&amp;":"&amp;RIGHT(E13,2)))</f>
        <v xml:space="preserve"> </v>
      </c>
      <c r="G13" s="133"/>
      <c r="H13" s="128" t="str">
        <f>IF(G13=0," ",TIMEVALUE(LEFT(G13,2)&amp;":"&amp;MID(G13,3,2)&amp;":"&amp;RIGHT(G13,2)))</f>
        <v xml:space="preserve"> </v>
      </c>
      <c r="I13" s="133"/>
      <c r="J13" s="128" t="str">
        <f>IF(I13=0," ",TIMEVALUE(LEFT(I13,2)&amp;":"&amp;MID(I13,3,2)&amp;":"&amp;RIGHT(I13,2)))</f>
        <v xml:space="preserve"> </v>
      </c>
      <c r="K13" s="133"/>
      <c r="L13" s="128" t="str">
        <f>IF(K13=0," ",TIMEVALUE(LEFT(K13,2)&amp;":"&amp;MID(K13,3,2)&amp;":"&amp;RIGHT(K13,2)))</f>
        <v xml:space="preserve"> </v>
      </c>
      <c r="M13" s="129" t="s">
        <v>15</v>
      </c>
    </row>
    <row r="14" spans="1:17" ht="30" customHeight="1">
      <c r="B14" s="25" t="s">
        <v>17</v>
      </c>
      <c r="C14" s="132"/>
      <c r="D14" s="128" t="str">
        <f t="shared" ref="D14:D19" si="9">IF(C14=0," ",TIMEVALUE(LEFT(C14,2)&amp;":"&amp;MID(C14,3,2)&amp;":"&amp;RIGHT(C14,2)))</f>
        <v xml:space="preserve"> </v>
      </c>
      <c r="E14" s="132"/>
      <c r="F14" s="128" t="str">
        <f t="shared" ref="F14:F19" si="10">IF(E14=0," ",TIMEVALUE(LEFT(E14,2)&amp;":"&amp;MID(E14,3,2)&amp;":"&amp;RIGHT(E14,2)))</f>
        <v xml:space="preserve"> </v>
      </c>
      <c r="G14" s="132"/>
      <c r="H14" s="128" t="str">
        <f t="shared" ref="H14:H17" si="11">IF(G14=0," ",TIMEVALUE(LEFT(G14,2)&amp;":"&amp;MID(G14,3,2)&amp;":"&amp;RIGHT(G14,2)))</f>
        <v xml:space="preserve"> </v>
      </c>
      <c r="I14" s="132"/>
      <c r="J14" s="128" t="str">
        <f t="shared" ref="J14:J17" si="12">IF(I14=0," ",TIMEVALUE(LEFT(I14,2)&amp;":"&amp;MID(I14,3,2)&amp;":"&amp;RIGHT(I14,2)))</f>
        <v xml:space="preserve"> </v>
      </c>
      <c r="K14" s="132"/>
      <c r="L14" s="128" t="str">
        <f t="shared" ref="L14:L19" si="13">IF(K14=0," ",TIMEVALUE(LEFT(K14,2)&amp;":"&amp;MID(K14,3,2)&amp;":"&amp;RIGHT(K14,2)))</f>
        <v xml:space="preserve"> </v>
      </c>
      <c r="M14" s="129"/>
      <c r="Q14" s="247"/>
    </row>
    <row r="15" spans="1:17" ht="30" customHeight="1">
      <c r="B15" s="25" t="s">
        <v>18</v>
      </c>
      <c r="C15" s="132"/>
      <c r="D15" s="128" t="str">
        <f t="shared" si="9"/>
        <v xml:space="preserve"> </v>
      </c>
      <c r="E15" s="132"/>
      <c r="F15" s="128" t="str">
        <f t="shared" si="10"/>
        <v xml:space="preserve"> </v>
      </c>
      <c r="G15" s="132"/>
      <c r="H15" s="128" t="str">
        <f t="shared" si="11"/>
        <v xml:space="preserve"> </v>
      </c>
      <c r="I15" s="132"/>
      <c r="J15" s="128" t="str">
        <f t="shared" si="12"/>
        <v xml:space="preserve"> </v>
      </c>
      <c r="K15" s="132"/>
      <c r="L15" s="128" t="str">
        <f t="shared" si="13"/>
        <v xml:space="preserve"> </v>
      </c>
      <c r="M15" s="129"/>
    </row>
    <row r="16" spans="1:17" ht="21.6" customHeight="1">
      <c r="B16" s="27" t="s">
        <v>13</v>
      </c>
      <c r="C16" s="133"/>
      <c r="D16" s="128" t="str">
        <f t="shared" si="9"/>
        <v xml:space="preserve"> </v>
      </c>
      <c r="E16" s="132"/>
      <c r="F16" s="128" t="str">
        <f t="shared" si="10"/>
        <v xml:space="preserve"> </v>
      </c>
      <c r="G16" s="132"/>
      <c r="H16" s="128" t="str">
        <f t="shared" si="11"/>
        <v xml:space="preserve"> </v>
      </c>
      <c r="I16" s="132"/>
      <c r="J16" s="128" t="str">
        <f t="shared" si="12"/>
        <v xml:space="preserve"> </v>
      </c>
      <c r="K16" s="132"/>
      <c r="L16" s="128" t="str">
        <f t="shared" si="13"/>
        <v xml:space="preserve"> </v>
      </c>
      <c r="M16" s="129"/>
    </row>
    <row r="17" spans="2:13" ht="30" customHeight="1">
      <c r="B17" s="25" t="s">
        <v>19</v>
      </c>
      <c r="C17" s="132"/>
      <c r="D17" s="128" t="str">
        <f t="shared" si="9"/>
        <v xml:space="preserve"> </v>
      </c>
      <c r="E17" s="132"/>
      <c r="F17" s="128" t="str">
        <f t="shared" si="10"/>
        <v xml:space="preserve"> </v>
      </c>
      <c r="G17" s="132"/>
      <c r="H17" s="128" t="str">
        <f t="shared" si="11"/>
        <v xml:space="preserve"> </v>
      </c>
      <c r="I17" s="132"/>
      <c r="J17" s="128" t="str">
        <f t="shared" si="12"/>
        <v xml:space="preserve"> </v>
      </c>
      <c r="K17" s="132"/>
      <c r="L17" s="128" t="str">
        <f t="shared" si="13"/>
        <v xml:space="preserve"> </v>
      </c>
      <c r="M17" s="129"/>
    </row>
    <row r="18" spans="2:13" ht="21.6" customHeight="1">
      <c r="B18" s="29" t="s">
        <v>21</v>
      </c>
      <c r="C18" s="115"/>
      <c r="D18" s="99" t="str">
        <f>IF(C17=0," ",$L$2)</f>
        <v xml:space="preserve"> </v>
      </c>
      <c r="E18" s="248"/>
      <c r="F18" s="99" t="str">
        <f>IF(E17=0," ",$L$2)</f>
        <v xml:space="preserve"> </v>
      </c>
      <c r="G18" s="248"/>
      <c r="H18" s="99" t="str">
        <f>IF(G17=0," ",$L$2)</f>
        <v xml:space="preserve"> </v>
      </c>
      <c r="I18" s="248"/>
      <c r="J18" s="99" t="str">
        <f>IF(I17=0," ",$L$2)</f>
        <v xml:space="preserve"> </v>
      </c>
      <c r="K18" s="248"/>
      <c r="L18" s="35" t="str">
        <f>IF(K17=0," ",$L$2)</f>
        <v xml:space="preserve"> </v>
      </c>
      <c r="M18" s="28"/>
    </row>
    <row r="19" spans="2:13" ht="21.6" customHeight="1">
      <c r="B19" s="33"/>
      <c r="C19" s="34"/>
      <c r="D19" s="276" t="str">
        <f t="shared" si="9"/>
        <v xml:space="preserve"> </v>
      </c>
      <c r="E19" s="277"/>
      <c r="F19" s="276" t="str">
        <f t="shared" si="10"/>
        <v xml:space="preserve"> </v>
      </c>
      <c r="G19" s="277"/>
      <c r="H19" s="276" t="str">
        <f t="shared" ref="H19" si="14">IF(G19=0," ",TIMEVALUE(LEFT(G19,2)&amp;":"&amp;MID(G19,3,2)&amp;":"&amp;RIGHT(G19,2)))</f>
        <v xml:space="preserve"> </v>
      </c>
      <c r="I19" s="277"/>
      <c r="J19" s="276" t="str">
        <f t="shared" ref="J19" si="15">IF(I19=0," ",TIMEVALUE(LEFT(I19,2)&amp;":"&amp;MID(I19,3,2)&amp;":"&amp;RIGHT(I19,2)))</f>
        <v xml:space="preserve"> </v>
      </c>
      <c r="K19" s="277"/>
      <c r="L19" s="276" t="str">
        <f t="shared" si="13"/>
        <v xml:space="preserve"> </v>
      </c>
      <c r="M19" s="28"/>
    </row>
    <row r="20" spans="2:13" ht="30" customHeight="1">
      <c r="B20" s="36">
        <v>100</v>
      </c>
      <c r="C20" s="116"/>
      <c r="D20" s="22"/>
      <c r="E20" s="22"/>
      <c r="F20" s="22"/>
      <c r="G20" s="22"/>
      <c r="H20" s="22"/>
      <c r="I20" s="22"/>
      <c r="J20" s="22"/>
      <c r="K20" s="22"/>
      <c r="L20" s="22"/>
      <c r="M20" s="28"/>
    </row>
    <row r="21" spans="2:13" ht="30" customHeight="1">
      <c r="B21" s="36">
        <v>101</v>
      </c>
      <c r="C21" s="116"/>
      <c r="D21" s="109"/>
      <c r="E21" s="255"/>
      <c r="F21" s="22"/>
      <c r="G21" s="19"/>
      <c r="H21" s="22"/>
      <c r="I21" s="19"/>
      <c r="J21" s="22"/>
      <c r="K21" s="19"/>
      <c r="L21" s="22"/>
      <c r="M21" s="28"/>
    </row>
    <row r="22" spans="2:13" ht="30" customHeight="1">
      <c r="B22" s="36">
        <v>200</v>
      </c>
      <c r="C22" s="116"/>
      <c r="D22" s="22"/>
      <c r="E22" s="19"/>
      <c r="F22" s="22"/>
      <c r="G22" s="19"/>
      <c r="H22" s="22"/>
      <c r="I22" s="19"/>
      <c r="J22" s="22"/>
      <c r="K22" s="19"/>
      <c r="L22" s="22"/>
      <c r="M22" s="28"/>
    </row>
    <row r="23" spans="2:13" ht="30" customHeight="1">
      <c r="B23" s="36">
        <v>201</v>
      </c>
      <c r="C23" s="116"/>
      <c r="D23" s="22"/>
      <c r="E23" s="19"/>
      <c r="F23" s="22"/>
      <c r="G23" s="19"/>
      <c r="H23" s="22"/>
      <c r="I23" s="19"/>
      <c r="J23" s="22"/>
      <c r="K23" s="19"/>
      <c r="L23" s="22"/>
      <c r="M23" s="28"/>
    </row>
    <row r="24" spans="2:13" ht="30" customHeight="1">
      <c r="B24" s="36">
        <v>308</v>
      </c>
      <c r="C24" s="116"/>
      <c r="D24" s="22"/>
      <c r="E24" s="19"/>
      <c r="F24" s="22"/>
      <c r="G24" s="19"/>
      <c r="H24" s="22"/>
      <c r="I24" s="19"/>
      <c r="J24" s="22"/>
      <c r="K24" s="19"/>
      <c r="L24" s="22"/>
      <c r="M24" s="28"/>
    </row>
    <row r="25" spans="2:13" ht="30" customHeight="1">
      <c r="B25" s="38" t="s">
        <v>24</v>
      </c>
      <c r="C25" s="117"/>
      <c r="D25" s="22" t="str">
        <f>IF(D8=0," ","0")</f>
        <v xml:space="preserve"> </v>
      </c>
      <c r="E25" s="19"/>
      <c r="F25" s="22" t="str">
        <f>IF(F8=0," ","0")</f>
        <v xml:space="preserve"> </v>
      </c>
      <c r="G25" s="19"/>
      <c r="H25" s="22" t="str">
        <f>IF(H8=0," ","0")</f>
        <v xml:space="preserve"> </v>
      </c>
      <c r="I25" s="19"/>
      <c r="J25" s="22" t="str">
        <f>IF(J8=0," ","0")</f>
        <v xml:space="preserve"> </v>
      </c>
      <c r="K25" s="19"/>
      <c r="L25" s="22" t="str">
        <f>IF(L8=0," ","0")</f>
        <v xml:space="preserve"> </v>
      </c>
      <c r="M25" s="28"/>
    </row>
    <row r="26" spans="2:13" ht="30" customHeight="1" thickBot="1">
      <c r="B26" s="39" t="s">
        <v>25</v>
      </c>
      <c r="C26" s="118"/>
      <c r="D26" s="22" t="str">
        <f>IF(D8=0," ","0")</f>
        <v xml:space="preserve"> </v>
      </c>
      <c r="E26" s="19"/>
      <c r="F26" s="22" t="str">
        <f>IF(F8=0," ","0")</f>
        <v xml:space="preserve"> </v>
      </c>
      <c r="G26" s="19"/>
      <c r="H26" s="22" t="str">
        <f>IF(H8=0," ","0")</f>
        <v xml:space="preserve"> </v>
      </c>
      <c r="I26" s="19"/>
      <c r="J26" s="22" t="str">
        <f>IF(J8=0," ","0")</f>
        <v xml:space="preserve"> </v>
      </c>
      <c r="K26" s="19"/>
      <c r="L26" s="22" t="str">
        <f>IF(L8=0," ","0")</f>
        <v xml:space="preserve"> </v>
      </c>
      <c r="M26" s="28"/>
    </row>
    <row r="27" spans="2:13" ht="21.6" customHeight="1" thickTop="1" thickBot="1">
      <c r="B27" s="42" t="s">
        <v>26</v>
      </c>
      <c r="C27" s="119"/>
      <c r="D27" s="43">
        <f>SUM(D20:D26)</f>
        <v>0</v>
      </c>
      <c r="E27" s="256"/>
      <c r="F27" s="43">
        <f>SUM(F20:F26)</f>
        <v>0</v>
      </c>
      <c r="G27" s="256"/>
      <c r="H27" s="43">
        <f>SUM(H20:H26)</f>
        <v>0</v>
      </c>
      <c r="I27" s="256"/>
      <c r="J27" s="43">
        <f>SUM(J20:J26)</f>
        <v>0</v>
      </c>
      <c r="K27" s="274"/>
      <c r="L27" s="100">
        <f>SUM(L20:L26)</f>
        <v>0</v>
      </c>
      <c r="M27" s="28"/>
    </row>
    <row r="28" spans="2:13" ht="21.6" customHeight="1" thickTop="1" thickBot="1">
      <c r="B28" s="42" t="s">
        <v>27</v>
      </c>
      <c r="C28" s="119"/>
      <c r="D28" s="43">
        <f>D27</f>
        <v>0</v>
      </c>
      <c r="E28" s="256"/>
      <c r="F28" s="43">
        <f>D28+F27</f>
        <v>0</v>
      </c>
      <c r="G28" s="256"/>
      <c r="H28" s="43">
        <f>F28+H27</f>
        <v>0</v>
      </c>
      <c r="I28" s="256"/>
      <c r="J28" s="43">
        <f>J27+H28</f>
        <v>0</v>
      </c>
      <c r="K28" s="274"/>
      <c r="L28" s="100">
        <f>L27+J28</f>
        <v>0</v>
      </c>
      <c r="M28" s="130"/>
    </row>
    <row r="29" spans="2:13" ht="21.6" customHeight="1" thickTop="1" thickBot="1">
      <c r="B29" s="45" t="s">
        <v>28</v>
      </c>
      <c r="C29" s="120"/>
      <c r="D29" s="46"/>
      <c r="E29" s="257"/>
      <c r="F29" s="43"/>
      <c r="G29" s="256"/>
      <c r="H29" s="46"/>
      <c r="I29" s="257"/>
      <c r="J29" s="46"/>
      <c r="K29" s="275"/>
      <c r="L29" s="101"/>
      <c r="M29" s="28"/>
    </row>
    <row r="30" spans="2:13" ht="21.6" customHeight="1" thickTop="1" thickBot="1">
      <c r="B30" s="45" t="s">
        <v>29</v>
      </c>
      <c r="C30" s="120"/>
      <c r="D30" s="46"/>
      <c r="E30" s="257"/>
      <c r="F30" s="46"/>
      <c r="G30" s="257"/>
      <c r="H30" s="46"/>
      <c r="I30" s="257"/>
      <c r="J30" s="46"/>
      <c r="K30" s="275"/>
      <c r="L30" s="101"/>
      <c r="M30" s="131" t="s">
        <v>679</v>
      </c>
    </row>
    <row r="31" spans="2:13" ht="21.6" customHeight="1" thickTop="1">
      <c r="B31" s="48"/>
      <c r="L31" s="2" t="s">
        <v>30</v>
      </c>
      <c r="M31" s="28"/>
    </row>
    <row r="32" spans="2:13" ht="21.6" customHeight="1">
      <c r="B32" s="48"/>
      <c r="L32" s="49" t="s">
        <v>31</v>
      </c>
      <c r="M32" s="28"/>
    </row>
    <row r="33" spans="2:13">
      <c r="B33" s="50" t="s">
        <v>32</v>
      </c>
      <c r="C33" s="121"/>
      <c r="D33" t="s">
        <v>33</v>
      </c>
      <c r="M33" s="28"/>
    </row>
    <row r="34" spans="2:13" ht="19.5">
      <c r="B34" s="51" t="s">
        <v>34</v>
      </c>
      <c r="C34" s="122"/>
      <c r="D34" s="52"/>
      <c r="E34" s="258"/>
      <c r="F34" s="52"/>
      <c r="G34" s="258"/>
      <c r="H34" s="52"/>
      <c r="I34" s="258"/>
      <c r="J34" s="52"/>
      <c r="K34" s="258"/>
      <c r="L34" s="52"/>
      <c r="M34" s="28"/>
    </row>
    <row r="35" spans="2:13" ht="19.5">
      <c r="B35" s="51" t="s">
        <v>35</v>
      </c>
      <c r="C35" s="122"/>
      <c r="D35" s="52"/>
      <c r="E35" s="258"/>
      <c r="F35" s="52"/>
      <c r="G35" s="258"/>
      <c r="H35" s="52"/>
      <c r="I35" s="258"/>
      <c r="J35" s="52"/>
      <c r="K35" s="258"/>
      <c r="L35" s="52"/>
      <c r="M35" s="53"/>
    </row>
    <row r="36" spans="2:13" ht="19.5">
      <c r="B36" s="51" t="s">
        <v>36</v>
      </c>
      <c r="C36" s="122"/>
      <c r="D36" s="52"/>
      <c r="E36" s="258"/>
      <c r="F36" s="52"/>
      <c r="G36" s="258"/>
      <c r="H36" s="52"/>
      <c r="I36" s="258"/>
      <c r="J36" s="52"/>
      <c r="K36" s="258"/>
      <c r="L36" s="52"/>
      <c r="M36" s="53"/>
    </row>
    <row r="37" spans="2:13" ht="19.5">
      <c r="B37" s="51"/>
      <c r="C37" s="122"/>
      <c r="D37" s="52"/>
      <c r="E37" s="258"/>
      <c r="F37" s="4"/>
      <c r="G37" s="267"/>
      <c r="H37" s="52"/>
      <c r="I37" s="258"/>
      <c r="J37" s="52"/>
      <c r="K37" s="258"/>
      <c r="L37" s="52"/>
      <c r="M37" s="53"/>
    </row>
    <row r="38" spans="2:13" ht="19.5">
      <c r="B38" s="51" t="s">
        <v>37</v>
      </c>
      <c r="C38" s="122"/>
      <c r="D38" s="52"/>
      <c r="E38" s="258"/>
      <c r="F38" s="52"/>
      <c r="G38" s="258"/>
      <c r="H38" s="52"/>
      <c r="I38" s="258"/>
      <c r="J38" s="52"/>
      <c r="K38" s="258"/>
      <c r="L38" s="52"/>
      <c r="M38" s="53"/>
    </row>
    <row r="39" spans="2:13" ht="19.5">
      <c r="B39" s="51" t="s">
        <v>38</v>
      </c>
      <c r="C39" s="122"/>
      <c r="D39" s="52"/>
      <c r="E39" s="258"/>
      <c r="F39" s="52"/>
      <c r="G39" s="258"/>
      <c r="H39" s="52"/>
      <c r="I39" s="258"/>
      <c r="J39" s="52"/>
      <c r="K39" s="258"/>
      <c r="L39" s="52"/>
      <c r="M39" s="53"/>
    </row>
    <row r="40" spans="2:13" ht="19.5">
      <c r="B40" s="51" t="s">
        <v>39</v>
      </c>
      <c r="C40" s="122"/>
      <c r="D40" s="52"/>
      <c r="E40" s="258"/>
      <c r="F40" s="52"/>
      <c r="G40" s="258"/>
      <c r="H40" s="52"/>
      <c r="I40" s="258"/>
      <c r="J40" s="52"/>
      <c r="K40" s="258"/>
      <c r="L40" s="52"/>
      <c r="M40" s="53"/>
    </row>
    <row r="41" spans="2:13">
      <c r="B41" s="54" t="s">
        <v>40</v>
      </c>
      <c r="C41" s="123"/>
      <c r="D41" s="34"/>
      <c r="E41" s="259"/>
      <c r="H41" s="34"/>
      <c r="I41" s="259"/>
      <c r="J41" s="34"/>
      <c r="K41" s="259"/>
      <c r="L41" s="34"/>
      <c r="M41" s="53"/>
    </row>
    <row r="42" spans="2:13">
      <c r="B42" s="48"/>
      <c r="D42" s="34"/>
      <c r="E42" s="259"/>
      <c r="F42" s="34"/>
      <c r="G42" s="259"/>
      <c r="H42" s="34"/>
      <c r="I42" s="259"/>
      <c r="J42" s="34"/>
      <c r="K42" s="259"/>
      <c r="L42" s="34"/>
      <c r="M42" s="53"/>
    </row>
    <row r="43" spans="2:13" ht="11.45" customHeight="1">
      <c r="B43" s="50" t="s">
        <v>41</v>
      </c>
      <c r="C43" s="121"/>
      <c r="D43" s="55"/>
      <c r="E43" s="260"/>
      <c r="F43" s="34"/>
      <c r="G43" s="259"/>
      <c r="H43" s="34"/>
      <c r="I43" s="259"/>
      <c r="J43" s="55" t="s">
        <v>42</v>
      </c>
      <c r="K43" s="260"/>
      <c r="L43" s="34"/>
      <c r="M43" s="53"/>
    </row>
    <row r="44" spans="2:13" ht="15.75">
      <c r="B44" s="56" t="s">
        <v>43</v>
      </c>
      <c r="C44" s="124"/>
      <c r="D44" s="55"/>
      <c r="E44" s="260"/>
      <c r="F44" s="34"/>
      <c r="G44" s="259"/>
      <c r="H44" s="34" t="s">
        <v>44</v>
      </c>
      <c r="I44" s="259"/>
      <c r="J44" s="34">
        <f>M29*8</f>
        <v>0</v>
      </c>
      <c r="K44" s="259"/>
      <c r="L44" s="57" t="s">
        <v>45</v>
      </c>
      <c r="M44" s="53"/>
    </row>
    <row r="45" spans="2:13" ht="15.75">
      <c r="B45" s="56" t="s">
        <v>46</v>
      </c>
      <c r="C45" s="124"/>
      <c r="D45" s="55" t="s">
        <v>47</v>
      </c>
      <c r="E45" s="260"/>
      <c r="F45" s="34"/>
      <c r="G45" s="259"/>
      <c r="H45" s="34" t="s">
        <v>44</v>
      </c>
      <c r="I45" s="259"/>
      <c r="J45" s="34">
        <f>F46*8</f>
        <v>0</v>
      </c>
      <c r="K45" s="259"/>
      <c r="L45" s="57" t="s">
        <v>48</v>
      </c>
      <c r="M45" s="53"/>
    </row>
    <row r="46" spans="2:13">
      <c r="B46" s="48" t="s">
        <v>49</v>
      </c>
      <c r="D46" s="34"/>
      <c r="E46" s="259"/>
      <c r="F46" s="58"/>
      <c r="G46" s="268"/>
      <c r="H46" s="34"/>
      <c r="I46" s="259"/>
      <c r="J46" s="34"/>
      <c r="K46" s="259"/>
      <c r="L46" s="34"/>
      <c r="M46" s="53"/>
    </row>
    <row r="47" spans="2:13">
      <c r="B47" s="48"/>
      <c r="D47" s="55"/>
      <c r="E47" s="260"/>
      <c r="F47" s="34"/>
      <c r="G47" s="259"/>
      <c r="H47" s="34"/>
      <c r="I47" s="259"/>
      <c r="J47" s="34"/>
      <c r="K47" s="259"/>
      <c r="L47" s="34"/>
      <c r="M47" s="53"/>
    </row>
    <row r="48" spans="2:13" ht="19.5" thickBot="1">
      <c r="B48" s="59" t="s">
        <v>50</v>
      </c>
      <c r="C48" s="125"/>
      <c r="D48" s="60"/>
      <c r="E48" s="261"/>
      <c r="F48" s="34"/>
      <c r="G48" s="259"/>
      <c r="H48" s="60"/>
      <c r="I48" s="261"/>
      <c r="J48" s="60"/>
      <c r="K48" s="261"/>
      <c r="L48" s="60"/>
      <c r="M48" s="53"/>
    </row>
    <row r="49" spans="2:13" ht="16.5" thickBot="1">
      <c r="B49" s="61" t="s">
        <v>51</v>
      </c>
      <c r="C49" s="124"/>
      <c r="D49" s="62"/>
      <c r="E49" s="262"/>
      <c r="F49" s="62"/>
      <c r="G49" s="262"/>
      <c r="H49" s="62"/>
      <c r="I49" s="262"/>
      <c r="J49" s="62"/>
      <c r="K49" s="262"/>
      <c r="L49" s="62"/>
      <c r="M49" s="53"/>
    </row>
    <row r="50" spans="2:13" ht="16.5" thickBot="1">
      <c r="B50" s="61" t="s">
        <v>52</v>
      </c>
      <c r="C50" s="124"/>
      <c r="D50" s="64"/>
      <c r="E50" s="263"/>
      <c r="F50" s="64"/>
      <c r="G50" s="263"/>
      <c r="H50" s="64"/>
      <c r="I50" s="263"/>
      <c r="J50" s="64"/>
      <c r="K50" s="263"/>
      <c r="L50" s="62"/>
      <c r="M50" s="53"/>
    </row>
    <row r="51" spans="2:13">
      <c r="B51" s="65" t="s">
        <v>53</v>
      </c>
      <c r="C51" s="126"/>
      <c r="D51" s="34"/>
      <c r="E51" s="259"/>
      <c r="J51" s="34"/>
      <c r="K51" s="259"/>
      <c r="L51" s="34"/>
      <c r="M51" s="53"/>
    </row>
    <row r="52" spans="2:13" ht="15.75">
      <c r="B52" s="66" t="s">
        <v>54</v>
      </c>
      <c r="C52" s="127"/>
      <c r="D52" s="34"/>
      <c r="E52" s="259"/>
      <c r="F52" s="34"/>
      <c r="G52" s="259"/>
      <c r="H52" s="34"/>
      <c r="I52" s="259"/>
      <c r="J52" s="34"/>
      <c r="K52" s="259"/>
      <c r="L52" s="34"/>
      <c r="M52" s="53"/>
    </row>
    <row r="53" spans="2:13" ht="15.75">
      <c r="B53" s="66"/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15.75">
      <c r="B54" s="66"/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>
      <c r="B55" s="48"/>
      <c r="D55" s="34">
        <f>VALUE('2023_Trains'!F9)</f>
        <v>0.39583333333333331</v>
      </c>
      <c r="E55" s="259"/>
      <c r="F55" s="34"/>
      <c r="G55" s="259"/>
      <c r="H55" s="34"/>
      <c r="I55" s="259"/>
      <c r="J55" s="34"/>
      <c r="K55" s="259"/>
      <c r="L55" s="34"/>
      <c r="M55" s="53"/>
    </row>
    <row r="56" spans="2:13" ht="15.75" thickBot="1">
      <c r="B56" s="67"/>
      <c r="C56" s="68"/>
      <c r="D56" s="68"/>
      <c r="E56" s="264"/>
      <c r="F56" s="68"/>
      <c r="G56" s="264"/>
      <c r="H56" s="68"/>
      <c r="I56" s="264"/>
      <c r="J56" s="68"/>
      <c r="K56" s="264"/>
      <c r="L56" s="68"/>
      <c r="M56" s="98"/>
    </row>
    <row r="57" spans="2:13" ht="15.75" thickTop="1"/>
  </sheetData>
  <mergeCells count="2">
    <mergeCell ref="B1:M1"/>
    <mergeCell ref="H2:J2"/>
  </mergeCells>
  <dataValidations count="8">
    <dataValidation type="list" errorStyle="warning" operator="equal" allowBlank="1" showErrorMessage="1" sqref="D8:L8" xr:uid="{00000000-0002-0000-3800-000000000000}">
      <formula1>"17,,399,671,1686,1640"</formula1>
    </dataValidation>
    <dataValidation type="list" errorStyle="information" operator="equal" allowBlank="1" showErrorMessage="1" sqref="D35:L35" xr:uid="{00000000-0002-0000-3800-000001000000}">
      <formula1>"Harold Boettcher,Gene Ezzell,Rob Grau,Roger Koss,Gray Lackey,Michael S MacLean,Joe Mills,John F Morck,Ray Albers"</formula1>
    </dataValidation>
    <dataValidation type="list" errorStyle="information" operator="equal" allowBlank="1" showErrorMessage="1" sqref="D36:L36" xr:uid="{00000000-0002-0000-3800-000002000000}">
      <formula1>"Donald Marshall,Charles Stirewalt,Chris Tilley,John Tredway,Victor Varney"</formula1>
    </dataValidation>
    <dataValidation errorStyle="information" allowBlank="1" showInputMessage="1" showErrorMessage="1" sqref="D41:E41" xr:uid="{00000000-0002-0000-3800-000003000000}"/>
    <dataValidation type="list" errorStyle="information" operator="equal" allowBlank="1" showErrorMessage="1" sqref="D40:L40" xr:uid="{00000000-0002-0000-3800-000004000000}">
      <formula1>"Dennis Winchell, Art Kotz, Harold BoettcherArt Kotz, Rob Grau,Joe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39:L39" xr:uid="{00000000-0002-0000-3800-000005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38:L38" xr:uid="{00000000-0002-0000-3800-000006000000}">
      <formula1>"Chris R Boli,Jay Horn, Nathan DeWitt"</formula1>
    </dataValidation>
    <dataValidation type="list" errorStyle="information" operator="equal" allowBlank="1" showErrorMessage="1" sqref="D34:L34" xr:uid="{00000000-0002-0000-3800-000007000000}">
      <formula1>"Ted Dunn,Richard Gray,Billy Rueckert, Victor Varney"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Members" xr:uid="{168A6356-9662-48DA-808F-47AD6F7C04FC}">
          <x14:formula1>
            <xm:f>DATA_Lists!$U$2:$U$217</xm:f>
          </x14:formula1>
          <xm:sqref>L52</xm:sqref>
        </x14:dataValidation>
        <x14:dataValidation type="list" allowBlank="1" showInputMessage="1" showErrorMessage="1" promptTitle="Check Names" prompt="_x000a__x000a_" xr:uid="{2DDC78BC-B498-4BAD-95E0-D657DF7E68AA}">
          <x14:formula1>
            <xm:f>DATA_Lists!$X$4:$X$219</xm:f>
          </x14:formula1>
          <xm:sqref>M31</xm:sqref>
        </x14:dataValidation>
      </x14:dataValidations>
    </ext>
  </extLst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Sheet3">
    <pageSetUpPr fitToPage="1"/>
  </sheetPr>
  <dimension ref="A1:N57"/>
  <sheetViews>
    <sheetView workbookViewId="0"/>
  </sheetViews>
  <sheetFormatPr defaultRowHeight="15"/>
  <cols>
    <col min="1" max="1" width="3.28515625" customWidth="1"/>
    <col min="2" max="2" width="32.5703125" customWidth="1"/>
    <col min="3" max="3" width="1.28515625" customWidth="1"/>
    <col min="4" max="4" width="20.7109375" customWidth="1"/>
    <col min="5" max="5" width="1.140625" customWidth="1"/>
    <col min="6" max="6" width="20.7109375" customWidth="1"/>
    <col min="7" max="7" width="1.28515625" customWidth="1"/>
    <col min="8" max="8" width="20.7109375" customWidth="1"/>
    <col min="9" max="9" width="1.5703125" customWidth="1"/>
    <col min="10" max="10" width="20.7109375" customWidth="1"/>
    <col min="11" max="11" width="1.42578125" customWidth="1"/>
    <col min="12" max="12" width="20.7109375" customWidth="1"/>
    <col min="13" max="13" width="18" customWidth="1"/>
    <col min="14" max="14" width="33.85546875" customWidth="1"/>
    <col min="15" max="1030" width="11.7109375" customWidth="1"/>
  </cols>
  <sheetData>
    <row r="1" spans="1:14" ht="21.6" customHeight="1" thickTop="1">
      <c r="B1" s="499" t="s">
        <v>3</v>
      </c>
      <c r="C1" s="499"/>
      <c r="D1" s="499"/>
      <c r="E1" s="499"/>
      <c r="F1" s="499"/>
      <c r="G1" s="499"/>
      <c r="H1" s="499"/>
      <c r="I1" s="499"/>
      <c r="J1" s="499"/>
      <c r="K1" s="499"/>
      <c r="L1" s="499"/>
      <c r="M1" s="499"/>
    </row>
    <row r="2" spans="1:14" ht="21.6" customHeight="1">
      <c r="B2" s="5" t="s">
        <v>4</v>
      </c>
      <c r="C2" s="110"/>
      <c r="D2" s="239"/>
      <c r="E2" s="1"/>
      <c r="F2" s="6" t="s">
        <v>5</v>
      </c>
      <c r="G2" s="6"/>
      <c r="H2" s="500"/>
      <c r="I2" s="500"/>
      <c r="J2" s="500"/>
      <c r="K2" s="107"/>
      <c r="L2" s="99" t="s">
        <v>7</v>
      </c>
      <c r="M2" s="8" t="s">
        <v>6</v>
      </c>
    </row>
    <row r="3" spans="1:14" ht="9" customHeight="1">
      <c r="B3" s="5"/>
      <c r="C3" s="110"/>
      <c r="D3" s="1"/>
      <c r="E3" s="1"/>
      <c r="F3" s="102"/>
      <c r="G3" s="102"/>
      <c r="H3" s="103"/>
      <c r="I3" s="103"/>
      <c r="J3" s="104"/>
      <c r="K3" s="104"/>
      <c r="L3" s="7"/>
      <c r="M3" s="105"/>
    </row>
    <row r="4" spans="1:14" ht="21.6" customHeight="1">
      <c r="B4" s="5"/>
      <c r="C4" s="110"/>
      <c r="D4" s="9"/>
      <c r="E4" s="9"/>
      <c r="F4" s="102"/>
      <c r="G4" s="102"/>
      <c r="H4" s="35" t="str">
        <f>IF(H2=0," ",VLOOKUP(H2,'Old 2023_Trains'!C8:M59,11))</f>
        <v xml:space="preserve"> </v>
      </c>
      <c r="I4" s="35"/>
      <c r="J4" s="35"/>
      <c r="K4" s="35"/>
      <c r="L4" s="35"/>
      <c r="M4" s="108"/>
    </row>
    <row r="5" spans="1:14" ht="21.6" customHeight="1">
      <c r="B5" s="10" t="s">
        <v>8</v>
      </c>
      <c r="C5" s="111"/>
      <c r="D5" s="11"/>
      <c r="E5" s="12"/>
      <c r="F5" s="12"/>
      <c r="G5" s="12"/>
      <c r="H5" s="12"/>
      <c r="I5" s="12"/>
      <c r="J5" s="12"/>
      <c r="K5" s="12"/>
      <c r="L5" s="12"/>
      <c r="M5" s="13"/>
    </row>
    <row r="6" spans="1:14" ht="21.6" customHeight="1">
      <c r="A6" s="14"/>
      <c r="B6" s="15" t="s">
        <v>9</v>
      </c>
      <c r="C6" s="112"/>
      <c r="D6" s="16" t="str">
        <f>IF(D7=0," ",TIMEVALUE(LEFT(D7,2)&amp;":"&amp;MID(D7,3,2)&amp;":"&amp;RIGHT(D7,2)))</f>
        <v xml:space="preserve"> </v>
      </c>
      <c r="E6" s="16"/>
      <c r="F6" s="16" t="str">
        <f>IF(F7=0," ",TIMEVALUE(LEFT(F7,2)&amp;":"&amp;MID(F7,3,2)&amp;":"&amp;RIGHT(F7,2)))</f>
        <v xml:space="preserve"> </v>
      </c>
      <c r="G6" s="16"/>
      <c r="H6" s="16" t="str">
        <f>IF(H7=0," ",TIMEVALUE(LEFT(H7,2)&amp;":"&amp;MID(H7,3,2)&amp;":"&amp;RIGHT(H7,2)))</f>
        <v xml:space="preserve"> </v>
      </c>
      <c r="I6" s="16"/>
      <c r="J6" s="16" t="str">
        <f>IF(J7=0," ",TIMEVALUE(LEFT(J7,2)&amp;":"&amp;MID(J7,3,2)&amp;":"&amp;RIGHT(J7,2)))</f>
        <v xml:space="preserve"> </v>
      </c>
      <c r="K6" s="16"/>
      <c r="L6" s="16" t="str">
        <f>IF(L7=0," ",TIMEVALUE(LEFT(L7,2)&amp;":"&amp;MID(L7,3,2)&amp;":"&amp;RIGHT(L7,2)))</f>
        <v xml:space="preserve"> </v>
      </c>
      <c r="M6" s="17"/>
      <c r="N6" s="14"/>
    </row>
    <row r="7" spans="1:14" ht="21.6" customHeight="1">
      <c r="B7" s="18" t="s">
        <v>10</v>
      </c>
      <c r="C7" s="113"/>
      <c r="D7" s="19"/>
      <c r="E7" s="19"/>
      <c r="F7" s="19"/>
      <c r="G7" s="19"/>
      <c r="H7" s="19"/>
      <c r="I7" s="19"/>
      <c r="J7" s="19"/>
      <c r="K7" s="19"/>
      <c r="L7" s="19"/>
      <c r="M7" s="97"/>
    </row>
    <row r="8" spans="1:14" ht="21.6" customHeight="1">
      <c r="B8" s="18" t="s">
        <v>11</v>
      </c>
      <c r="C8" s="114"/>
      <c r="D8" s="22"/>
      <c r="E8" s="22"/>
      <c r="F8" s="22"/>
      <c r="G8" s="22"/>
      <c r="H8" s="22"/>
      <c r="I8" s="22"/>
      <c r="J8" s="22"/>
      <c r="K8" s="22"/>
      <c r="L8" s="22"/>
      <c r="M8" s="20"/>
    </row>
    <row r="9" spans="1:14" ht="21.6" customHeight="1">
      <c r="B9" s="23"/>
      <c r="C9" s="114"/>
      <c r="M9" s="20"/>
    </row>
    <row r="10" spans="1:14" ht="30" customHeight="1">
      <c r="B10" s="25" t="s">
        <v>12</v>
      </c>
      <c r="C10" s="132"/>
      <c r="D10" s="128" t="str">
        <f>IF(C10=0," ",TIMEVALUE(LEFT(C10,2)&amp;":"&amp;MID(C10,3,2)&amp;":"&amp;RIGHT(C10,2)))</f>
        <v xml:space="preserve"> </v>
      </c>
      <c r="E10" s="132"/>
      <c r="F10" s="128" t="str">
        <f t="shared" ref="F10" si="0">IF(E10=0," ",TIMEVALUE(LEFT(E10,2)&amp;":"&amp;MID(E10,3,2)&amp;":"&amp;RIGHT(E10,2)))</f>
        <v xml:space="preserve"> </v>
      </c>
      <c r="G10" s="132"/>
      <c r="H10" s="128" t="str">
        <f t="shared" ref="H10" si="1">IF(G10=0," ",TIMEVALUE(LEFT(G10,2)&amp;":"&amp;MID(G10,3,2)&amp;":"&amp;RIGHT(G10,2)))</f>
        <v xml:space="preserve"> </v>
      </c>
      <c r="I10" s="132"/>
      <c r="J10" s="128" t="str">
        <f t="shared" ref="J10" si="2">IF(I10=0," ",TIMEVALUE(LEFT(I10,2)&amp;":"&amp;MID(I10,3,2)&amp;":"&amp;RIGHT(I10,2)))</f>
        <v xml:space="preserve"> </v>
      </c>
      <c r="K10" s="132"/>
      <c r="L10" s="128" t="str">
        <f t="shared" ref="L10" si="3">IF(K10=0," ",TIMEVALUE(LEFT(K10,2)&amp;":"&amp;MID(K10,3,2)&amp;":"&amp;RIGHT(K10,2)))</f>
        <v xml:space="preserve"> </v>
      </c>
      <c r="M10" s="129"/>
    </row>
    <row r="11" spans="1:14" ht="21.6" customHeight="1">
      <c r="B11" s="27" t="s">
        <v>13</v>
      </c>
      <c r="C11" s="133"/>
      <c r="D11" s="99" t="str">
        <f>IF(C10=0," ",$L$2)</f>
        <v xml:space="preserve"> </v>
      </c>
      <c r="E11" s="133"/>
      <c r="F11" s="99" t="str">
        <f>IF(E10=0," ",$L$2)</f>
        <v xml:space="preserve"> </v>
      </c>
      <c r="G11" s="133"/>
      <c r="H11" s="99" t="str">
        <f>IF(G10=0," ",$L$2)</f>
        <v xml:space="preserve"> </v>
      </c>
      <c r="I11" s="133"/>
      <c r="J11" s="99" t="str">
        <f>IF(I10=0," ",$L$2)</f>
        <v xml:space="preserve"> </v>
      </c>
      <c r="K11" s="133"/>
      <c r="L11" s="99" t="str">
        <f>IF(K10=0," ",$L$2)</f>
        <v xml:space="preserve"> </v>
      </c>
      <c r="M11" s="129"/>
    </row>
    <row r="12" spans="1:14" ht="30" customHeight="1">
      <c r="B12" s="25" t="s">
        <v>14</v>
      </c>
      <c r="C12" s="132"/>
      <c r="D12" s="128" t="str">
        <f t="shared" ref="D12:D17" si="4">IF(C12=0," ",TIMEVALUE(LEFT(C12,2)&amp;":"&amp;MID(C12,3,2)&amp;":"&amp;RIGHT(C12,2)))</f>
        <v xml:space="preserve"> </v>
      </c>
      <c r="E12" s="132"/>
      <c r="F12" s="128" t="str">
        <f t="shared" ref="F12:F17" si="5">IF(E12=0," ",TIMEVALUE(LEFT(E12,2)&amp;":"&amp;MID(E12,3,2)&amp;":"&amp;RIGHT(E12,2)))</f>
        <v xml:space="preserve"> </v>
      </c>
      <c r="G12" s="132"/>
      <c r="H12" s="128" t="str">
        <f t="shared" ref="H12" si="6">IF(G12=0," ",TIMEVALUE(LEFT(G12,2)&amp;":"&amp;MID(G12,3,2)&amp;":"&amp;RIGHT(G12,2)))</f>
        <v xml:space="preserve"> </v>
      </c>
      <c r="I12" s="132"/>
      <c r="J12" s="128" t="str">
        <f t="shared" ref="J12" si="7">IF(I12=0," ",TIMEVALUE(LEFT(I12,2)&amp;":"&amp;MID(I12,3,2)&amp;":"&amp;RIGHT(I12,2)))</f>
        <v xml:space="preserve"> </v>
      </c>
      <c r="K12" s="132"/>
      <c r="L12" s="128" t="str">
        <f t="shared" ref="L12" si="8">IF(K12=0," ",TIMEVALUE(LEFT(K12,2)&amp;":"&amp;MID(K12,3,2)&amp;":"&amp;RIGHT(K12,2)))</f>
        <v xml:space="preserve"> </v>
      </c>
      <c r="M12" s="129"/>
    </row>
    <row r="13" spans="1:14" ht="30" customHeight="1">
      <c r="B13" s="25" t="s">
        <v>16</v>
      </c>
      <c r="C13" s="132"/>
      <c r="D13" s="128" t="str">
        <f t="shared" si="4"/>
        <v xml:space="preserve"> </v>
      </c>
      <c r="E13" s="132"/>
      <c r="F13" s="128" t="str">
        <f t="shared" si="5"/>
        <v xml:space="preserve"> </v>
      </c>
      <c r="G13" s="132"/>
      <c r="H13" s="128" t="str">
        <f t="shared" ref="H13" si="9">IF(G13=0," ",TIMEVALUE(LEFT(G13,2)&amp;":"&amp;MID(G13,3,2)&amp;":"&amp;RIGHT(G13,2)))</f>
        <v xml:space="preserve"> </v>
      </c>
      <c r="I13" s="132"/>
      <c r="J13" s="128" t="str">
        <f t="shared" ref="J13" si="10">IF(I13=0," ",TIMEVALUE(LEFT(I13,2)&amp;":"&amp;MID(I13,3,2)&amp;":"&amp;RIGHT(I13,2)))</f>
        <v xml:space="preserve"> </v>
      </c>
      <c r="K13" s="132"/>
      <c r="L13" s="128" t="str">
        <f t="shared" ref="L13" si="11">IF(K13=0," ",TIMEVALUE(LEFT(K13,2)&amp;":"&amp;MID(K13,3,2)&amp;":"&amp;RIGHT(K13,2)))</f>
        <v xml:space="preserve"> </v>
      </c>
      <c r="M13" s="129" t="s">
        <v>15</v>
      </c>
    </row>
    <row r="14" spans="1:14" ht="30" customHeight="1">
      <c r="B14" s="25" t="s">
        <v>17</v>
      </c>
      <c r="C14" s="132"/>
      <c r="D14" s="128" t="str">
        <f t="shared" si="4"/>
        <v xml:space="preserve"> </v>
      </c>
      <c r="E14" s="132"/>
      <c r="F14" s="128" t="str">
        <f t="shared" si="5"/>
        <v xml:space="preserve"> </v>
      </c>
      <c r="G14" s="132"/>
      <c r="H14" s="128" t="str">
        <f t="shared" ref="H14" si="12">IF(G14=0," ",TIMEVALUE(LEFT(G14,2)&amp;":"&amp;MID(G14,3,2)&amp;":"&amp;RIGHT(G14,2)))</f>
        <v xml:space="preserve"> </v>
      </c>
      <c r="I14" s="132"/>
      <c r="J14" s="128" t="str">
        <f t="shared" ref="J14" si="13">IF(I14=0," ",TIMEVALUE(LEFT(I14,2)&amp;":"&amp;MID(I14,3,2)&amp;":"&amp;RIGHT(I14,2)))</f>
        <v xml:space="preserve"> </v>
      </c>
      <c r="K14" s="132"/>
      <c r="L14" s="128" t="str">
        <f t="shared" ref="L14" si="14">IF(K14=0," ",TIMEVALUE(LEFT(K14,2)&amp;":"&amp;MID(K14,3,2)&amp;":"&amp;RIGHT(K14,2)))</f>
        <v xml:space="preserve"> </v>
      </c>
      <c r="M14" s="129"/>
    </row>
    <row r="15" spans="1:14" ht="30" customHeight="1">
      <c r="B15" s="25" t="s">
        <v>18</v>
      </c>
      <c r="C15" s="132"/>
      <c r="D15" s="128" t="str">
        <f t="shared" si="4"/>
        <v xml:space="preserve"> </v>
      </c>
      <c r="E15" s="132"/>
      <c r="F15" s="128" t="str">
        <f t="shared" si="5"/>
        <v xml:space="preserve"> </v>
      </c>
      <c r="G15" s="132"/>
      <c r="H15" s="128" t="str">
        <f t="shared" ref="H15" si="15">IF(G15=0," ",TIMEVALUE(LEFT(G15,2)&amp;":"&amp;MID(G15,3,2)&amp;":"&amp;RIGHT(G15,2)))</f>
        <v xml:space="preserve"> </v>
      </c>
      <c r="I15" s="132"/>
      <c r="J15" s="128" t="str">
        <f t="shared" ref="J15" si="16">IF(I15=0," ",TIMEVALUE(LEFT(I15,2)&amp;":"&amp;MID(I15,3,2)&amp;":"&amp;RIGHT(I15,2)))</f>
        <v xml:space="preserve"> </v>
      </c>
      <c r="K15" s="132"/>
      <c r="L15" s="128" t="str">
        <f t="shared" ref="L15:L17" si="17">IF(K15=0," ",TIMEVALUE(LEFT(K15,2)&amp;":"&amp;MID(K15,3,2)&amp;":"&amp;RIGHT(K15,2)))</f>
        <v xml:space="preserve"> </v>
      </c>
      <c r="M15" s="129"/>
    </row>
    <row r="16" spans="1:14" ht="21.6" customHeight="1">
      <c r="B16" s="27" t="s">
        <v>13</v>
      </c>
      <c r="C16" s="133"/>
      <c r="D16" s="135" t="str">
        <f>IF(C15=0," ",$L$2)</f>
        <v xml:space="preserve"> </v>
      </c>
      <c r="E16" s="133"/>
      <c r="F16" s="135" t="str">
        <f>IF(E15=0," ",$L$2)</f>
        <v xml:space="preserve"> </v>
      </c>
      <c r="G16" s="133"/>
      <c r="H16" s="135" t="str">
        <f>IF(G15=0," ",$L$2)</f>
        <v xml:space="preserve"> </v>
      </c>
      <c r="I16" s="133"/>
      <c r="J16" s="135" t="str">
        <f>IF(I15=0," ",$L$2)</f>
        <v xml:space="preserve"> </v>
      </c>
      <c r="K16" s="133"/>
      <c r="L16" s="134" t="str">
        <f>IF(K15=0," ",$L$2)</f>
        <v xml:space="preserve"> </v>
      </c>
      <c r="M16" s="129"/>
    </row>
    <row r="17" spans="2:14" ht="30" customHeight="1">
      <c r="B17" s="25" t="s">
        <v>19</v>
      </c>
      <c r="C17" s="132"/>
      <c r="D17" s="128" t="str">
        <f t="shared" si="4"/>
        <v xml:space="preserve"> </v>
      </c>
      <c r="E17" s="132"/>
      <c r="F17" s="128" t="str">
        <f t="shared" si="5"/>
        <v xml:space="preserve"> </v>
      </c>
      <c r="G17" s="132"/>
      <c r="H17" s="128" t="str">
        <f t="shared" ref="H17" si="18">IF(G17=0," ",TIMEVALUE(LEFT(G17,2)&amp;":"&amp;MID(G17,3,2)&amp;":"&amp;RIGHT(G17,2)))</f>
        <v xml:space="preserve"> </v>
      </c>
      <c r="I17" s="132"/>
      <c r="J17" s="128" t="str">
        <f t="shared" ref="J17" si="19">IF(I17=0," ",TIMEVALUE(LEFT(I17,2)&amp;":"&amp;MID(I17,3,2)&amp;":"&amp;RIGHT(I17,2)))</f>
        <v xml:space="preserve"> </v>
      </c>
      <c r="K17" s="132"/>
      <c r="L17" s="128" t="str">
        <f t="shared" si="17"/>
        <v xml:space="preserve"> </v>
      </c>
      <c r="M17" s="129"/>
      <c r="N17" t="s">
        <v>20</v>
      </c>
    </row>
    <row r="18" spans="2:14" ht="21.6" customHeight="1">
      <c r="B18" s="29" t="s">
        <v>21</v>
      </c>
      <c r="C18" s="115"/>
      <c r="D18" s="30" t="s">
        <v>22</v>
      </c>
      <c r="E18" s="30"/>
      <c r="F18" s="32"/>
      <c r="G18" s="32"/>
      <c r="H18" s="31"/>
      <c r="I18" s="31"/>
      <c r="J18" s="32"/>
      <c r="K18" s="32"/>
      <c r="L18" s="31"/>
      <c r="M18" s="28"/>
    </row>
    <row r="19" spans="2:14" ht="21.6" customHeight="1">
      <c r="B19" s="33"/>
      <c r="C19" s="34"/>
      <c r="D19" s="34"/>
      <c r="E19" s="34"/>
      <c r="F19" s="31"/>
      <c r="G19" s="31"/>
      <c r="H19" s="35" t="s">
        <v>23</v>
      </c>
      <c r="I19" s="35"/>
      <c r="J19" s="34"/>
      <c r="K19" s="34"/>
      <c r="L19" s="34"/>
      <c r="M19" s="28"/>
    </row>
    <row r="20" spans="2:14" ht="30" customHeight="1">
      <c r="B20" s="36">
        <v>100</v>
      </c>
      <c r="C20" s="116"/>
      <c r="D20" s="22"/>
      <c r="E20" s="22"/>
      <c r="F20" s="22"/>
      <c r="G20" s="22"/>
      <c r="H20" s="22"/>
      <c r="I20" s="22"/>
      <c r="J20" s="22"/>
      <c r="K20" s="22"/>
      <c r="L20" s="22"/>
      <c r="M20" s="28"/>
    </row>
    <row r="21" spans="2:14" ht="30" customHeight="1">
      <c r="B21" s="36">
        <v>101</v>
      </c>
      <c r="C21" s="116"/>
      <c r="D21" s="109"/>
      <c r="E21" s="22"/>
      <c r="F21" s="22"/>
      <c r="G21" s="22"/>
      <c r="H21" s="22"/>
      <c r="I21" s="22"/>
      <c r="J21" s="22"/>
      <c r="K21" s="22"/>
      <c r="L21" s="22"/>
      <c r="M21" s="28"/>
    </row>
    <row r="22" spans="2:14" ht="30" customHeight="1">
      <c r="B22" s="36">
        <v>200</v>
      </c>
      <c r="C22" s="116"/>
      <c r="D22" s="22"/>
      <c r="E22" s="22"/>
      <c r="F22" s="22"/>
      <c r="G22" s="22"/>
      <c r="H22" s="22"/>
      <c r="I22" s="22"/>
      <c r="J22" s="22"/>
      <c r="K22" s="22"/>
      <c r="L22" s="22"/>
      <c r="M22" s="28"/>
    </row>
    <row r="23" spans="2:14" ht="30" customHeight="1">
      <c r="B23" s="36">
        <v>201</v>
      </c>
      <c r="C23" s="116"/>
      <c r="D23" s="22"/>
      <c r="E23" s="22"/>
      <c r="F23" s="22"/>
      <c r="G23" s="22"/>
      <c r="H23" s="22"/>
      <c r="I23" s="22"/>
      <c r="J23" s="22"/>
      <c r="K23" s="22"/>
      <c r="L23" s="22"/>
      <c r="M23" s="28"/>
    </row>
    <row r="24" spans="2:14" ht="30" customHeight="1">
      <c r="B24" s="36">
        <v>308</v>
      </c>
      <c r="C24" s="116"/>
      <c r="D24" s="22"/>
      <c r="E24" s="22"/>
      <c r="F24" s="22"/>
      <c r="G24" s="22"/>
      <c r="H24" s="22"/>
      <c r="I24" s="22"/>
      <c r="J24" s="22"/>
      <c r="K24" s="22"/>
      <c r="L24" s="22"/>
      <c r="M24" s="28"/>
    </row>
    <row r="25" spans="2:14" ht="30" customHeight="1">
      <c r="B25" s="38" t="s">
        <v>24</v>
      </c>
      <c r="C25" s="117"/>
      <c r="D25" s="22" t="str">
        <f>IF(D8=0," ","0")</f>
        <v xml:space="preserve"> </v>
      </c>
      <c r="E25" s="40"/>
      <c r="F25" s="22" t="str">
        <f>IF(F8=0," ","0")</f>
        <v xml:space="preserve"> </v>
      </c>
      <c r="G25" s="40"/>
      <c r="H25" s="22" t="str">
        <f>IF(H8=0," ","0")</f>
        <v xml:space="preserve"> </v>
      </c>
      <c r="I25" s="22"/>
      <c r="J25" s="22" t="str">
        <f>IF(J8=0," ","0")</f>
        <v xml:space="preserve"> </v>
      </c>
      <c r="K25" s="22"/>
      <c r="L25" s="22" t="str">
        <f>IF(L8=0," ","0")</f>
        <v xml:space="preserve"> </v>
      </c>
      <c r="M25" s="28"/>
    </row>
    <row r="26" spans="2:14" ht="30" customHeight="1" thickBot="1">
      <c r="B26" s="39" t="s">
        <v>25</v>
      </c>
      <c r="C26" s="118"/>
      <c r="D26" s="22" t="str">
        <f>IF(D8=0," ","0")</f>
        <v xml:space="preserve"> </v>
      </c>
      <c r="E26" s="40"/>
      <c r="F26" s="22" t="str">
        <f>IF(F8=0," ","0")</f>
        <v xml:space="preserve"> </v>
      </c>
      <c r="G26" s="40"/>
      <c r="H26" s="22" t="str">
        <f>IF(H8=0," ","0")</f>
        <v xml:space="preserve"> </v>
      </c>
      <c r="I26" s="40"/>
      <c r="J26" s="22" t="str">
        <f>IF(J8=0," ","0")</f>
        <v xml:space="preserve"> </v>
      </c>
      <c r="K26" s="40"/>
      <c r="L26" s="22" t="str">
        <f>IF(L8=0," ","0")</f>
        <v xml:space="preserve"> </v>
      </c>
      <c r="M26" s="28"/>
    </row>
    <row r="27" spans="2:14" ht="21.6" customHeight="1" thickTop="1" thickBot="1">
      <c r="B27" s="42" t="s">
        <v>26</v>
      </c>
      <c r="C27" s="119"/>
      <c r="D27" s="43">
        <f>SUM(D20:D26)</f>
        <v>0</v>
      </c>
      <c r="E27" s="43"/>
      <c r="F27" s="43">
        <f>SUM(F20:F26)</f>
        <v>0</v>
      </c>
      <c r="G27" s="43"/>
      <c r="H27" s="43">
        <f>SUM(H20:H26)</f>
        <v>0</v>
      </c>
      <c r="I27" s="43"/>
      <c r="J27" s="43">
        <f>SUM(J20:J26)</f>
        <v>0</v>
      </c>
      <c r="K27" s="44"/>
      <c r="L27" s="100">
        <f>SUM(L20:L26)</f>
        <v>0</v>
      </c>
      <c r="M27" s="28"/>
    </row>
    <row r="28" spans="2:14" ht="21.6" customHeight="1" thickTop="1" thickBot="1">
      <c r="B28" s="42" t="s">
        <v>27</v>
      </c>
      <c r="C28" s="119"/>
      <c r="D28" s="43">
        <f>D27</f>
        <v>0</v>
      </c>
      <c r="E28" s="43"/>
      <c r="F28" s="43">
        <f>D28+F27</f>
        <v>0</v>
      </c>
      <c r="G28" s="43"/>
      <c r="H28" s="43">
        <f>F28+H27</f>
        <v>0</v>
      </c>
      <c r="I28" s="43"/>
      <c r="J28" s="43">
        <f>J27+H28</f>
        <v>0</v>
      </c>
      <c r="K28" s="44"/>
      <c r="L28" s="100">
        <f>L27+J28</f>
        <v>0</v>
      </c>
      <c r="M28" s="130"/>
    </row>
    <row r="29" spans="2:14" ht="21.6" customHeight="1" thickTop="1" thickBot="1">
      <c r="B29" s="45" t="s">
        <v>28</v>
      </c>
      <c r="C29" s="120"/>
      <c r="D29" s="46"/>
      <c r="E29" s="46"/>
      <c r="F29" s="43"/>
      <c r="G29" s="43"/>
      <c r="H29" s="46"/>
      <c r="I29" s="46"/>
      <c r="J29" s="46"/>
      <c r="K29" s="47"/>
      <c r="L29" s="101"/>
      <c r="M29" s="28"/>
    </row>
    <row r="30" spans="2:14" ht="21.6" customHeight="1" thickTop="1" thickBot="1">
      <c r="B30" s="45" t="s">
        <v>29</v>
      </c>
      <c r="C30" s="120"/>
      <c r="D30" s="46"/>
      <c r="E30" s="46"/>
      <c r="F30" s="46"/>
      <c r="G30" s="46"/>
      <c r="H30" s="46"/>
      <c r="I30" s="46"/>
      <c r="J30" s="46"/>
      <c r="K30" s="47"/>
      <c r="L30" s="101"/>
      <c r="M30" s="131" t="s">
        <v>679</v>
      </c>
    </row>
    <row r="31" spans="2:14" ht="21.6" customHeight="1" thickTop="1">
      <c r="B31" s="48"/>
      <c r="L31" s="2" t="s">
        <v>30</v>
      </c>
      <c r="M31" s="28"/>
    </row>
    <row r="32" spans="2:14" ht="21.6" customHeight="1">
      <c r="B32" s="48"/>
      <c r="L32" s="49" t="s">
        <v>31</v>
      </c>
      <c r="M32" s="28"/>
    </row>
    <row r="33" spans="2:13">
      <c r="B33" s="50" t="s">
        <v>32</v>
      </c>
      <c r="C33" s="121"/>
      <c r="D33" t="s">
        <v>33</v>
      </c>
      <c r="M33" s="28"/>
    </row>
    <row r="34" spans="2:13" ht="19.5">
      <c r="B34" s="51" t="s">
        <v>34</v>
      </c>
      <c r="C34" s="122"/>
      <c r="D34" s="52"/>
      <c r="E34" s="52"/>
      <c r="F34" s="52"/>
      <c r="G34" s="52"/>
      <c r="H34" s="52"/>
      <c r="I34" s="52"/>
      <c r="J34" s="52"/>
      <c r="K34" s="52"/>
      <c r="L34" s="52"/>
      <c r="M34" s="28"/>
    </row>
    <row r="35" spans="2:13" ht="19.5">
      <c r="B35" s="51" t="s">
        <v>35</v>
      </c>
      <c r="C35" s="122"/>
      <c r="D35" s="52"/>
      <c r="E35" s="52"/>
      <c r="F35" s="52"/>
      <c r="G35" s="52"/>
      <c r="H35" s="52"/>
      <c r="I35" s="52"/>
      <c r="J35" s="52"/>
      <c r="K35" s="52"/>
      <c r="L35" s="52"/>
      <c r="M35" s="53"/>
    </row>
    <row r="36" spans="2:13" ht="19.5">
      <c r="B36" s="51" t="s">
        <v>36</v>
      </c>
      <c r="C36" s="122"/>
      <c r="D36" s="52"/>
      <c r="E36" s="52"/>
      <c r="F36" s="52"/>
      <c r="G36" s="52"/>
      <c r="H36" s="52"/>
      <c r="I36" s="52"/>
      <c r="J36" s="52"/>
      <c r="K36" s="52"/>
      <c r="L36" s="52"/>
      <c r="M36" s="53"/>
    </row>
    <row r="37" spans="2:13" ht="19.5">
      <c r="B37" s="51"/>
      <c r="C37" s="122"/>
      <c r="D37" s="52"/>
      <c r="E37" s="34"/>
      <c r="F37" s="4"/>
      <c r="H37" s="52"/>
      <c r="I37" s="52"/>
      <c r="J37" s="52"/>
      <c r="K37" s="52"/>
      <c r="L37" s="52"/>
      <c r="M37" s="53"/>
    </row>
    <row r="38" spans="2:13" ht="19.5">
      <c r="B38" s="51" t="s">
        <v>37</v>
      </c>
      <c r="C38" s="122"/>
      <c r="D38" s="52"/>
      <c r="E38" s="52"/>
      <c r="F38" s="52"/>
      <c r="G38" s="52"/>
      <c r="H38" s="52"/>
      <c r="I38" s="52"/>
      <c r="J38" s="52"/>
      <c r="K38" s="52"/>
      <c r="L38" s="52"/>
      <c r="M38" s="53"/>
    </row>
    <row r="39" spans="2:13" ht="19.5">
      <c r="B39" s="51" t="s">
        <v>38</v>
      </c>
      <c r="C39" s="122"/>
      <c r="D39" s="52"/>
      <c r="E39" s="52"/>
      <c r="F39" s="52"/>
      <c r="G39" s="52"/>
      <c r="H39" s="52"/>
      <c r="I39" s="52"/>
      <c r="J39" s="52"/>
      <c r="K39" s="52"/>
      <c r="L39" s="52"/>
      <c r="M39" s="53"/>
    </row>
    <row r="40" spans="2:13" ht="19.5">
      <c r="B40" s="51" t="s">
        <v>39</v>
      </c>
      <c r="C40" s="122"/>
      <c r="D40" s="52"/>
      <c r="E40" s="52"/>
      <c r="F40" s="52"/>
      <c r="G40" s="52"/>
      <c r="H40" s="52"/>
      <c r="I40" s="52"/>
      <c r="J40" s="52"/>
      <c r="K40" s="52"/>
      <c r="L40" s="52"/>
      <c r="M40" s="53"/>
    </row>
    <row r="41" spans="2:13">
      <c r="B41" s="54" t="s">
        <v>40</v>
      </c>
      <c r="C41" s="123"/>
      <c r="D41" s="34"/>
      <c r="E41" s="34"/>
      <c r="H41" s="34"/>
      <c r="I41" s="34"/>
      <c r="J41" s="34"/>
      <c r="K41" s="34"/>
      <c r="L41" s="34"/>
      <c r="M41" s="53"/>
    </row>
    <row r="42" spans="2:13">
      <c r="B42" s="48"/>
      <c r="D42" s="34"/>
      <c r="E42" s="34"/>
      <c r="F42" s="34"/>
      <c r="G42" s="34"/>
      <c r="H42" s="34"/>
      <c r="I42" s="34"/>
      <c r="J42" s="34"/>
      <c r="K42" s="34"/>
      <c r="L42" s="34"/>
      <c r="M42" s="53"/>
    </row>
    <row r="43" spans="2:13" ht="11.45" customHeight="1">
      <c r="B43" s="50" t="s">
        <v>41</v>
      </c>
      <c r="C43" s="121"/>
      <c r="D43" s="55"/>
      <c r="E43" s="55"/>
      <c r="F43" s="34"/>
      <c r="G43" s="34"/>
      <c r="H43" s="34"/>
      <c r="I43" s="34"/>
      <c r="J43" s="55" t="s">
        <v>42</v>
      </c>
      <c r="K43" s="55"/>
      <c r="L43" s="34"/>
      <c r="M43" s="53"/>
    </row>
    <row r="44" spans="2:13" ht="15.75">
      <c r="B44" s="56" t="s">
        <v>43</v>
      </c>
      <c r="C44" s="124"/>
      <c r="D44" s="55"/>
      <c r="E44" s="55"/>
      <c r="F44" s="34"/>
      <c r="G44" s="34"/>
      <c r="H44" s="34" t="s">
        <v>44</v>
      </c>
      <c r="I44" s="34"/>
      <c r="J44" s="34">
        <f>M29*8</f>
        <v>0</v>
      </c>
      <c r="K44" s="34"/>
      <c r="L44" s="57" t="s">
        <v>45</v>
      </c>
      <c r="M44" s="53"/>
    </row>
    <row r="45" spans="2:13" ht="15.75">
      <c r="B45" s="56" t="s">
        <v>46</v>
      </c>
      <c r="C45" s="124"/>
      <c r="D45" s="55" t="s">
        <v>47</v>
      </c>
      <c r="E45" s="55"/>
      <c r="F45" s="34"/>
      <c r="G45" s="34"/>
      <c r="H45" s="34" t="s">
        <v>44</v>
      </c>
      <c r="I45" s="34"/>
      <c r="J45" s="34">
        <f>F46*8</f>
        <v>0</v>
      </c>
      <c r="K45" s="34"/>
      <c r="L45" s="57" t="s">
        <v>48</v>
      </c>
      <c r="M45" s="53"/>
    </row>
    <row r="46" spans="2:13">
      <c r="B46" s="48" t="s">
        <v>49</v>
      </c>
      <c r="D46" s="34"/>
      <c r="E46" s="34"/>
      <c r="F46" s="58"/>
      <c r="G46" s="58"/>
      <c r="H46" s="34"/>
      <c r="I46" s="34"/>
      <c r="J46" s="34"/>
      <c r="K46" s="34"/>
      <c r="L46" s="34"/>
      <c r="M46" s="53"/>
    </row>
    <row r="47" spans="2:13">
      <c r="B47" s="48"/>
      <c r="D47" s="55"/>
      <c r="E47" s="55"/>
      <c r="F47" s="34"/>
      <c r="G47" s="34"/>
      <c r="H47" s="34"/>
      <c r="I47" s="34"/>
      <c r="J47" s="34"/>
      <c r="K47" s="34"/>
      <c r="L47" s="34"/>
      <c r="M47" s="53"/>
    </row>
    <row r="48" spans="2:13" ht="19.5" thickBot="1">
      <c r="B48" s="59" t="s">
        <v>50</v>
      </c>
      <c r="C48" s="125"/>
      <c r="D48" s="60"/>
      <c r="E48" s="60"/>
      <c r="F48" s="34"/>
      <c r="G48" s="34"/>
      <c r="H48" s="60"/>
      <c r="I48" s="60"/>
      <c r="J48" s="60"/>
      <c r="K48" s="60"/>
      <c r="L48" s="60"/>
      <c r="M48" s="53"/>
    </row>
    <row r="49" spans="2:13" ht="16.5" thickBot="1">
      <c r="B49" s="61" t="s">
        <v>51</v>
      </c>
      <c r="C49" s="124"/>
      <c r="D49" s="62"/>
      <c r="E49" s="62"/>
      <c r="F49" s="62"/>
      <c r="G49" s="62"/>
      <c r="H49" s="62"/>
      <c r="I49" s="62"/>
      <c r="J49" s="62"/>
      <c r="K49" s="63"/>
      <c r="L49" s="62"/>
      <c r="M49" s="53"/>
    </row>
    <row r="50" spans="2:13" ht="16.5" thickBot="1">
      <c r="B50" s="61" t="s">
        <v>52</v>
      </c>
      <c r="C50" s="124"/>
      <c r="D50" s="64"/>
      <c r="E50" s="64"/>
      <c r="F50" s="64"/>
      <c r="G50" s="64"/>
      <c r="H50" s="64"/>
      <c r="I50" s="64"/>
      <c r="J50" s="64"/>
      <c r="K50" s="64"/>
      <c r="L50" s="62"/>
      <c r="M50" s="53"/>
    </row>
    <row r="51" spans="2:13">
      <c r="B51" s="65" t="s">
        <v>53</v>
      </c>
      <c r="C51" s="126"/>
      <c r="D51" s="34"/>
      <c r="E51" s="34"/>
      <c r="J51" s="34"/>
      <c r="K51" s="34"/>
      <c r="L51" s="34"/>
      <c r="M51" s="53"/>
    </row>
    <row r="52" spans="2:13" ht="15.75">
      <c r="B52" s="66" t="s">
        <v>54</v>
      </c>
      <c r="C52" s="127"/>
      <c r="D52" s="34"/>
      <c r="E52" s="34"/>
      <c r="F52" s="34"/>
      <c r="G52" s="34"/>
      <c r="H52" s="34"/>
      <c r="I52" s="34"/>
      <c r="J52" s="34"/>
      <c r="K52" s="34"/>
      <c r="L52" s="34"/>
      <c r="M52" s="53"/>
    </row>
    <row r="53" spans="2:13" ht="15.75">
      <c r="B53" s="66"/>
      <c r="C53" s="127"/>
      <c r="D53" s="34"/>
      <c r="E53" s="34"/>
      <c r="F53" s="34"/>
      <c r="G53" s="34"/>
      <c r="H53" s="34"/>
      <c r="I53" s="34"/>
      <c r="J53" s="34"/>
      <c r="K53" s="34"/>
      <c r="L53" s="34"/>
      <c r="M53" s="53"/>
    </row>
    <row r="54" spans="2:13" ht="15.75">
      <c r="B54" s="66"/>
      <c r="C54" s="127"/>
      <c r="D54" s="34"/>
      <c r="E54" s="34"/>
      <c r="F54" s="34"/>
      <c r="G54" s="34"/>
      <c r="H54" s="34"/>
      <c r="I54" s="34"/>
      <c r="J54" s="34"/>
      <c r="K54" s="34"/>
      <c r="L54" s="34"/>
      <c r="M54" s="53"/>
    </row>
    <row r="55" spans="2:13">
      <c r="B55" s="48"/>
      <c r="D55" s="34"/>
      <c r="E55" s="34"/>
      <c r="F55" s="34"/>
      <c r="G55" s="34"/>
      <c r="H55" s="34"/>
      <c r="I55" s="34"/>
      <c r="J55" s="34"/>
      <c r="K55" s="34"/>
      <c r="L55" s="34"/>
      <c r="M55" s="53"/>
    </row>
    <row r="56" spans="2:13" ht="15.75" thickBot="1">
      <c r="B56" s="67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98"/>
    </row>
    <row r="57" spans="2:13" ht="15.75" thickTop="1"/>
  </sheetData>
  <mergeCells count="2">
    <mergeCell ref="B1:M1"/>
    <mergeCell ref="H2:J2"/>
  </mergeCells>
  <dataValidations xWindow="736" yWindow="576" count="11">
    <dataValidation type="list" errorStyle="information" operator="equal" allowBlank="1" showErrorMessage="1" sqref="E38 G38 I38 K38" xr:uid="{00000000-0002-0000-3900-000000000000}">
      <formula1>"Chris R Boli,Jay Horn"</formula1>
    </dataValidation>
    <dataValidation errorStyle="information" allowBlank="1" showInputMessage="1" showErrorMessage="1" sqref="D41:E41" xr:uid="{00000000-0002-0000-3900-000001000000}"/>
    <dataValidation type="list" errorStyle="warning" operator="equal" allowBlank="1" showErrorMessage="1" sqref="D8:L8" xr:uid="{00000000-0002-0000-3900-000002000000}">
      <formula1>"17,,399,671,1686,1640"</formula1>
    </dataValidation>
    <dataValidation type="list" errorStyle="information" operator="equal" allowBlank="1" showErrorMessage="1" sqref="E39:E40 G39:G40 I39:I40 K39:K40" xr:uid="{00000000-0002-0000-3900-000003000000}">
      <formula1>"Dennis Winchell,Harold Boettcher,Rob Grau,Joe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E34 G34 I34 K34" xr:uid="{00000000-0002-0000-3900-000004000000}">
      <formula1>"Ted Dunn,Richard Gray,Billy Rueckert"</formula1>
    </dataValidation>
    <dataValidation type="list" errorStyle="information" operator="equal" allowBlank="1" showErrorMessage="1" sqref="D35:L35" xr:uid="{00000000-0002-0000-3900-000005000000}">
      <formula1>"Harold Boettcher,Gene Ezzell,Rob Grau,Roger Koss,Gray Lackey,Michael S MacLean,Joe Mills,John F Morck,Ray Albers"</formula1>
    </dataValidation>
    <dataValidation type="list" errorStyle="information" operator="equal" allowBlank="1" showErrorMessage="1" sqref="D36:L36" xr:uid="{00000000-0002-0000-3900-000006000000}">
      <formula1>"Donald Marshall,Charles Stirewalt,Chris Tilley,John Tredway,Victor Varney"</formula1>
    </dataValidation>
    <dataValidation type="list" errorStyle="information" operator="equal" allowBlank="1" showErrorMessage="1" sqref="D40 F40 H40 J40 L40" xr:uid="{00000000-0002-0000-3900-000007000000}">
      <formula1>"Dennis Winchell, Art Kotz, Harold BoettcherArt Kotz, Rob Grau,Joe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39 F39 H39 J39 L39" xr:uid="{00000000-0002-0000-3900-000008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38 F38 H38 J38 L38" xr:uid="{00000000-0002-0000-3900-000009000000}">
      <formula1>"Chris R Boli,Jay Horn, Nathan DeWitt"</formula1>
    </dataValidation>
    <dataValidation type="list" errorStyle="information" operator="equal" allowBlank="1" showErrorMessage="1" sqref="D34 F34 H34 J34 L34" xr:uid="{00000000-0002-0000-3900-00000A000000}">
      <formula1>"Ted Dunn,Richard Gray,Billy Rueckert, Victor Varney"</formula1>
    </dataValidation>
  </dataValidations>
  <pageMargins left="0.7" right="0.7" top="0.75" bottom="0.75" header="0.3" footer="0.3"/>
  <pageSetup scale="57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xWindow="736" yWindow="576" count="2">
        <x14:dataValidation type="list" allowBlank="1" showInputMessage="1" showErrorMessage="1" prompt="Members" xr:uid="{654C70FC-4BC2-4D37-B2DE-E6252D39574C}">
          <x14:formula1>
            <xm:f>DATA_Lists!$U$2:$U$217</xm:f>
          </x14:formula1>
          <xm:sqref>L52</xm:sqref>
        </x14:dataValidation>
        <x14:dataValidation type="list" allowBlank="1" showInputMessage="1" showErrorMessage="1" promptTitle="Check Names" prompt="_x000a__x000a_" xr:uid="{F8786A05-EDE3-47C3-92B9-73259155B612}">
          <x14:formula1>
            <xm:f>DATA_Lists!$X$4:$X$219</xm:f>
          </x14:formula1>
          <xm:sqref>M31</xm:sqref>
        </x14:dataValidation>
      </x14:dataValidations>
    </ext>
  </extLst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Sheet8"/>
  <dimension ref="A1:Q57"/>
  <sheetViews>
    <sheetView workbookViewId="0"/>
  </sheetViews>
  <sheetFormatPr defaultRowHeight="15"/>
  <cols>
    <col min="1" max="1" width="3.28515625" customWidth="1"/>
    <col min="2" max="2" width="35.28515625" customWidth="1"/>
    <col min="3" max="3" width="2.28515625" customWidth="1"/>
    <col min="4" max="4" width="20.7109375" customWidth="1"/>
    <col min="5" max="5" width="2.140625" style="14" customWidth="1"/>
    <col min="6" max="6" width="20.7109375" customWidth="1"/>
    <col min="7" max="7" width="2.140625" style="14" customWidth="1"/>
    <col min="8" max="8" width="20.7109375" customWidth="1"/>
    <col min="9" max="9" width="1.7109375" style="14" customWidth="1"/>
    <col min="10" max="10" width="20.7109375" customWidth="1"/>
    <col min="11" max="11" width="2.140625" style="14" customWidth="1"/>
    <col min="12" max="12" width="20.7109375" customWidth="1"/>
    <col min="13" max="13" width="18" customWidth="1"/>
    <col min="14" max="14" width="33.85546875" customWidth="1"/>
    <col min="15" max="15" width="23.28515625" customWidth="1"/>
    <col min="16" max="1030" width="11.7109375" customWidth="1"/>
  </cols>
  <sheetData>
    <row r="1" spans="1:17" ht="21.6" customHeight="1" thickTop="1">
      <c r="B1" s="311" t="s">
        <v>3</v>
      </c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</row>
    <row r="2" spans="1:17" ht="21.6" customHeight="1">
      <c r="B2" s="5" t="s">
        <v>4</v>
      </c>
      <c r="C2" s="110"/>
      <c r="D2" s="239"/>
      <c r="E2" s="250"/>
      <c r="F2" s="6" t="s">
        <v>5</v>
      </c>
      <c r="G2" s="265"/>
      <c r="H2" s="312"/>
      <c r="I2" s="312"/>
      <c r="J2" s="312"/>
      <c r="K2" s="271"/>
      <c r="L2" s="99" t="s">
        <v>7</v>
      </c>
      <c r="M2" s="8" t="s">
        <v>6</v>
      </c>
    </row>
    <row r="3" spans="1:17" ht="9" customHeight="1">
      <c r="B3" s="5"/>
      <c r="C3" s="110"/>
      <c r="D3" s="1"/>
      <c r="E3" s="250"/>
      <c r="F3" s="102"/>
      <c r="G3" s="266"/>
      <c r="H3" s="103"/>
      <c r="I3" s="269"/>
      <c r="J3" s="104"/>
      <c r="K3" s="272"/>
      <c r="L3" s="7"/>
      <c r="M3" s="105"/>
    </row>
    <row r="4" spans="1:17" ht="21.6" customHeight="1">
      <c r="B4" s="5"/>
      <c r="C4" s="110"/>
      <c r="D4" s="9"/>
      <c r="E4" s="251"/>
      <c r="F4" s="102"/>
      <c r="G4" s="266"/>
      <c r="H4" s="35" t="str">
        <f>IF(H2=0," ",VLOOKUP(H2,'2023_Trains'!C9:N62,11,))</f>
        <v xml:space="preserve"> </v>
      </c>
      <c r="I4" s="270"/>
      <c r="J4" s="246"/>
      <c r="K4" s="273"/>
      <c r="L4" s="35"/>
      <c r="M4" s="108"/>
    </row>
    <row r="5" spans="1:17" ht="21.6" customHeight="1">
      <c r="B5" s="10" t="s">
        <v>8</v>
      </c>
      <c r="C5" s="111"/>
      <c r="D5" s="11"/>
      <c r="E5" s="252"/>
      <c r="F5" s="12"/>
      <c r="G5" s="252"/>
      <c r="H5" s="12"/>
      <c r="I5" s="252"/>
      <c r="J5" s="12"/>
      <c r="K5" s="252"/>
      <c r="L5" s="12"/>
      <c r="M5" s="13"/>
    </row>
    <row r="6" spans="1:17" ht="21.6" customHeight="1">
      <c r="A6" s="14"/>
      <c r="B6" s="15" t="s">
        <v>9</v>
      </c>
      <c r="C6" s="112"/>
      <c r="D6" s="16" t="str">
        <f>IF($H$2=0," ",IF(VLOOKUP($H$2,'2023_Trains'!$C$7:$N$63,4)=0," ",VLOOKUP($H$2,'2023_Trains'!$C$7:$N$63,4,FALSE)))</f>
        <v xml:space="preserve"> </v>
      </c>
      <c r="E6" s="253"/>
      <c r="F6" s="16" t="str">
        <f>IF($H$2=0," ",IF(VLOOKUP($H$2,'2023_Trains'!$C$7:$N$63,5)=0," ",VLOOKUP($H$2,'2023_Trains'!$C$7:$N$63,5,FALSE)))</f>
        <v xml:space="preserve"> </v>
      </c>
      <c r="G6" s="253"/>
      <c r="H6" s="16" t="str">
        <f>IF($H$2=0," ",IF(VLOOKUP($H$2,'2023_Trains'!$C$7:$N$63,6)=0," ",VLOOKUP($H$2,'2023_Trains'!$C$7:$N$63,6,FALSE)))</f>
        <v xml:space="preserve"> </v>
      </c>
      <c r="I6" s="253"/>
      <c r="J6" s="16" t="str">
        <f>IF($H$2=0," ",IF(VLOOKUP($H$2,'2023_Trains'!$C$7:$N$63,7)=0," ",VLOOKUP($H$2,'2023_Trains'!$C$7:$N$63,7,FALSE)))</f>
        <v xml:space="preserve"> </v>
      </c>
      <c r="K6" s="253"/>
      <c r="L6" s="16" t="str">
        <f>IF($H$2=0," ",IF(VLOOKUP($H$2,'2023_Trains'!$C$7:$N$63,8)=0," ",VLOOKUP($H$2,'2023_Trains'!$C$7:$N$63,8,FALSE)))</f>
        <v xml:space="preserve"> </v>
      </c>
      <c r="M6" s="17"/>
      <c r="N6" s="14"/>
    </row>
    <row r="7" spans="1:17" ht="21.6" customHeight="1">
      <c r="A7" s="14"/>
      <c r="B7" s="18" t="s">
        <v>10</v>
      </c>
      <c r="C7" s="113"/>
      <c r="D7" s="244" t="str">
        <f>IF(D6=" "," ",VALUE(D6))</f>
        <v xml:space="preserve"> </v>
      </c>
      <c r="E7" s="253"/>
      <c r="F7" s="244" t="str">
        <f>IF(F6=" "," ",VALUE(F6))</f>
        <v xml:space="preserve"> </v>
      </c>
      <c r="G7" s="253"/>
      <c r="H7" s="244" t="str">
        <f t="shared" ref="H7:L7" si="0">IF(H6=" "," ",VALUE(H6))</f>
        <v xml:space="preserve"> </v>
      </c>
      <c r="I7" s="253"/>
      <c r="J7" s="244" t="str">
        <f t="shared" si="0"/>
        <v xml:space="preserve"> </v>
      </c>
      <c r="K7" s="253"/>
      <c r="L7" s="244" t="str">
        <f t="shared" si="0"/>
        <v xml:space="preserve"> </v>
      </c>
      <c r="M7" s="97"/>
      <c r="N7" s="14"/>
      <c r="O7" s="282"/>
    </row>
    <row r="8" spans="1:17" ht="21.6" customHeight="1">
      <c r="B8" s="18" t="s">
        <v>11</v>
      </c>
      <c r="C8" s="113"/>
      <c r="D8" s="22"/>
      <c r="E8" s="19"/>
      <c r="F8" s="22"/>
      <c r="G8" s="19"/>
      <c r="H8" s="22"/>
      <c r="I8" s="19"/>
      <c r="J8" s="22"/>
      <c r="K8" s="19"/>
      <c r="L8" s="22"/>
      <c r="M8" s="20"/>
    </row>
    <row r="9" spans="1:17" ht="21.6" customHeight="1">
      <c r="B9" s="23"/>
      <c r="C9" s="114"/>
      <c r="M9" s="20"/>
    </row>
    <row r="10" spans="1:17" ht="30" customHeight="1">
      <c r="B10" s="25" t="s">
        <v>12</v>
      </c>
      <c r="C10" s="132"/>
      <c r="D10" s="128" t="str">
        <f t="shared" ref="D10:F10" si="1">IF(C10=0," ",TIMEVALUE(LEFT(C10,2)&amp;":"&amp;MID(C10,3,2)&amp;":"&amp;RIGHT(C10,2)))</f>
        <v xml:space="preserve"> </v>
      </c>
      <c r="E10" s="132"/>
      <c r="F10" s="128" t="str">
        <f t="shared" si="1"/>
        <v xml:space="preserve"> </v>
      </c>
      <c r="G10" s="132"/>
      <c r="H10" s="128" t="str">
        <f t="shared" ref="H10" si="2">IF(G10=0," ",TIMEVALUE(LEFT(G10,2)&amp;":"&amp;MID(G10,3,2)&amp;":"&amp;RIGHT(G10,2)))</f>
        <v xml:space="preserve"> </v>
      </c>
      <c r="I10" s="132"/>
      <c r="J10" s="128" t="str">
        <f t="shared" ref="J10" si="3">IF(I10=0," ",TIMEVALUE(LEFT(I10,2)&amp;":"&amp;MID(I10,3,2)&amp;":"&amp;RIGHT(I10,2)))</f>
        <v xml:space="preserve"> </v>
      </c>
      <c r="K10" s="132"/>
      <c r="L10" s="128" t="str">
        <f t="shared" ref="L10" si="4">IF(K10=0," ",TIMEVALUE(LEFT(K10,2)&amp;":"&amp;MID(K10,3,2)&amp;":"&amp;RIGHT(K10,2)))</f>
        <v xml:space="preserve"> </v>
      </c>
      <c r="M10" s="129"/>
    </row>
    <row r="11" spans="1:17" ht="21.6" customHeight="1">
      <c r="B11" s="27" t="s">
        <v>13</v>
      </c>
      <c r="C11" s="248"/>
      <c r="D11" s="134" t="str">
        <f>IF(C12=0," ",$L$2)</f>
        <v xml:space="preserve"> </v>
      </c>
      <c r="E11" s="248"/>
      <c r="F11" s="134" t="str">
        <f t="shared" ref="F11" si="5">IF(E12=0," ",$L$2)</f>
        <v xml:space="preserve"> </v>
      </c>
      <c r="G11" s="248"/>
      <c r="H11" s="134" t="str">
        <f t="shared" ref="H11" si="6">IF(G12=0," ",$L$2)</f>
        <v xml:space="preserve"> </v>
      </c>
      <c r="I11" s="248"/>
      <c r="J11" s="134" t="str">
        <f t="shared" ref="J11" si="7">IF(I12=0," ",$L$2)</f>
        <v xml:space="preserve"> </v>
      </c>
      <c r="K11" s="248"/>
      <c r="L11" s="134" t="str">
        <f t="shared" ref="L11" si="8">IF(K12=0," ",$L$2)</f>
        <v xml:space="preserve"> </v>
      </c>
      <c r="M11" s="129"/>
      <c r="O11" s="245"/>
    </row>
    <row r="12" spans="1:17" ht="30" customHeight="1">
      <c r="B12" s="25" t="s">
        <v>14</v>
      </c>
      <c r="C12" s="132"/>
      <c r="D12" s="128" t="str">
        <f>IF(C12=0," ",TIMEVALUE(LEFT(C12,2)&amp;":"&amp;MID(C12,3,2)&amp;":"&amp;RIGHT(C12,2)))</f>
        <v xml:space="preserve"> </v>
      </c>
      <c r="E12" s="132"/>
      <c r="F12" s="128" t="str">
        <f t="shared" ref="F12" si="9">IF(E12=0," ",TIMEVALUE(LEFT(E12,2)&amp;":"&amp;MID(E12,3,2)&amp;":"&amp;RIGHT(E12,2)))</f>
        <v xml:space="preserve"> </v>
      </c>
      <c r="G12" s="132"/>
      <c r="H12" s="128" t="str">
        <f t="shared" ref="H12" si="10">IF(G12=0," ",TIMEVALUE(LEFT(G12,2)&amp;":"&amp;MID(G12,3,2)&amp;":"&amp;RIGHT(G12,2)))</f>
        <v xml:space="preserve"> </v>
      </c>
      <c r="I12" s="132"/>
      <c r="J12" s="128" t="str">
        <f t="shared" ref="J12" si="11">IF(I12=0," ",TIMEVALUE(LEFT(I12,2)&amp;":"&amp;MID(I12,3,2)&amp;":"&amp;RIGHT(I12,2)))</f>
        <v xml:space="preserve"> </v>
      </c>
      <c r="K12" s="132"/>
      <c r="L12" s="128" t="str">
        <f t="shared" ref="L12" si="12">IF(K12=0," ",TIMEVALUE(LEFT(K12,2)&amp;":"&amp;MID(K12,3,2)&amp;":"&amp;RIGHT(K12,2)))</f>
        <v xml:space="preserve"> </v>
      </c>
      <c r="M12" s="129"/>
      <c r="O12" s="301"/>
    </row>
    <row r="13" spans="1:17" ht="30" customHeight="1">
      <c r="B13" s="25" t="s">
        <v>16</v>
      </c>
      <c r="C13" s="249"/>
      <c r="D13" s="128" t="str">
        <f>IF(C13=0," ",TIMEVALUE(LEFT(C13,2)&amp;":"&amp;MID(C13,3,2)&amp;":"&amp;RIGHT(C13,2)))</f>
        <v xml:space="preserve"> </v>
      </c>
      <c r="E13" s="133"/>
      <c r="F13" s="128" t="str">
        <f>IF(E13=0," ",TIMEVALUE(LEFT(E13,2)&amp;":"&amp;MID(E13,3,2)&amp;":"&amp;RIGHT(E13,2)))</f>
        <v xml:space="preserve"> </v>
      </c>
      <c r="G13" s="133"/>
      <c r="H13" s="128" t="str">
        <f>IF(G13=0," ",TIMEVALUE(LEFT(G13,2)&amp;":"&amp;MID(G13,3,2)&amp;":"&amp;RIGHT(G13,2)))</f>
        <v xml:space="preserve"> </v>
      </c>
      <c r="I13" s="133"/>
      <c r="J13" s="128" t="str">
        <f>IF(I13=0," ",TIMEVALUE(LEFT(I13,2)&amp;":"&amp;MID(I13,3,2)&amp;":"&amp;RIGHT(I13,2)))</f>
        <v xml:space="preserve"> </v>
      </c>
      <c r="K13" s="133"/>
      <c r="L13" s="128" t="str">
        <f>IF(K13=0," ",TIMEVALUE(LEFT(K13,2)&amp;":"&amp;MID(K13,3,2)&amp;":"&amp;RIGHT(K13,2)))</f>
        <v xml:space="preserve"> </v>
      </c>
      <c r="M13" s="129" t="s">
        <v>15</v>
      </c>
    </row>
    <row r="14" spans="1:17" ht="30" customHeight="1">
      <c r="B14" s="25" t="s">
        <v>17</v>
      </c>
      <c r="C14" s="132"/>
      <c r="D14" s="128" t="str">
        <f t="shared" ref="D14:D19" si="13">IF(C14=0," ",TIMEVALUE(LEFT(C14,2)&amp;":"&amp;MID(C14,3,2)&amp;":"&amp;RIGHT(C14,2)))</f>
        <v xml:space="preserve"> </v>
      </c>
      <c r="E14" s="132"/>
      <c r="F14" s="128" t="str">
        <f t="shared" ref="F14:F19" si="14">IF(E14=0," ",TIMEVALUE(LEFT(E14,2)&amp;":"&amp;MID(E14,3,2)&amp;":"&amp;RIGHT(E14,2)))</f>
        <v xml:space="preserve"> </v>
      </c>
      <c r="G14" s="132"/>
      <c r="H14" s="128" t="str">
        <f t="shared" ref="H14:H17" si="15">IF(G14=0," ",TIMEVALUE(LEFT(G14,2)&amp;":"&amp;MID(G14,3,2)&amp;":"&amp;RIGHT(G14,2)))</f>
        <v xml:space="preserve"> </v>
      </c>
      <c r="I14" s="132"/>
      <c r="J14" s="128" t="str">
        <f t="shared" ref="J14:J17" si="16">IF(I14=0," ",TIMEVALUE(LEFT(I14,2)&amp;":"&amp;MID(I14,3,2)&amp;":"&amp;RIGHT(I14,2)))</f>
        <v xml:space="preserve"> </v>
      </c>
      <c r="K14" s="132"/>
      <c r="L14" s="128" t="str">
        <f t="shared" ref="L14:L19" si="17">IF(K14=0," ",TIMEVALUE(LEFT(K14,2)&amp;":"&amp;MID(K14,3,2)&amp;":"&amp;RIGHT(K14,2)))</f>
        <v xml:space="preserve"> </v>
      </c>
      <c r="M14" s="129"/>
      <c r="Q14" s="247"/>
    </row>
    <row r="15" spans="1:17" ht="30" customHeight="1">
      <c r="B15" s="25" t="s">
        <v>18</v>
      </c>
      <c r="C15" s="132"/>
      <c r="D15" s="128" t="str">
        <f t="shared" si="13"/>
        <v xml:space="preserve"> </v>
      </c>
      <c r="E15" s="132"/>
      <c r="F15" s="128" t="str">
        <f t="shared" si="14"/>
        <v xml:space="preserve"> </v>
      </c>
      <c r="G15" s="132"/>
      <c r="H15" s="128" t="str">
        <f t="shared" si="15"/>
        <v xml:space="preserve"> </v>
      </c>
      <c r="I15" s="132"/>
      <c r="J15" s="128" t="str">
        <f t="shared" si="16"/>
        <v xml:space="preserve"> </v>
      </c>
      <c r="K15" s="132"/>
      <c r="L15" s="128" t="str">
        <f t="shared" si="17"/>
        <v xml:space="preserve"> </v>
      </c>
      <c r="M15" s="129"/>
    </row>
    <row r="16" spans="1:17" ht="21.6" customHeight="1">
      <c r="B16" s="27" t="s">
        <v>13</v>
      </c>
      <c r="C16" s="133"/>
      <c r="D16" s="134" t="str">
        <f>IF(C17=0," ",$L$2)</f>
        <v xml:space="preserve"> </v>
      </c>
      <c r="E16" s="133"/>
      <c r="F16" s="134" t="str">
        <f t="shared" ref="F16" si="18">IF(E17=0," ",$L$2)</f>
        <v xml:space="preserve"> </v>
      </c>
      <c r="G16" s="133"/>
      <c r="H16" s="134" t="str">
        <f t="shared" ref="H16" si="19">IF(G17=0," ",$L$2)</f>
        <v xml:space="preserve"> </v>
      </c>
      <c r="I16" s="133"/>
      <c r="J16" s="134" t="str">
        <f t="shared" ref="J16" si="20">IF(I17=0," ",$L$2)</f>
        <v xml:space="preserve"> </v>
      </c>
      <c r="K16" s="133"/>
      <c r="L16" s="134" t="str">
        <f t="shared" ref="L16" si="21">IF(K17=0," ",$L$2)</f>
        <v xml:space="preserve"> </v>
      </c>
      <c r="M16" s="129"/>
    </row>
    <row r="17" spans="2:13" ht="30" customHeight="1">
      <c r="B17" s="25" t="s">
        <v>19</v>
      </c>
      <c r="C17" s="132"/>
      <c r="D17" s="128" t="str">
        <f t="shared" si="13"/>
        <v xml:space="preserve"> </v>
      </c>
      <c r="E17" s="132"/>
      <c r="F17" s="128" t="str">
        <f t="shared" si="14"/>
        <v xml:space="preserve"> </v>
      </c>
      <c r="G17" s="132"/>
      <c r="H17" s="128" t="str">
        <f t="shared" si="15"/>
        <v xml:space="preserve"> </v>
      </c>
      <c r="I17" s="132"/>
      <c r="J17" s="128" t="str">
        <f t="shared" si="16"/>
        <v xml:space="preserve"> </v>
      </c>
      <c r="K17" s="132"/>
      <c r="L17" s="128" t="str">
        <f t="shared" si="17"/>
        <v xml:space="preserve"> </v>
      </c>
      <c r="M17" s="129"/>
    </row>
    <row r="18" spans="2:13" ht="21.6" customHeight="1">
      <c r="B18" s="29" t="s">
        <v>21</v>
      </c>
      <c r="C18" s="115"/>
      <c r="D18" s="99" t="str">
        <f>IF(C17=0," ",$L$2)</f>
        <v xml:space="preserve"> </v>
      </c>
      <c r="E18" s="248"/>
      <c r="F18" s="99" t="str">
        <f>IF(E17=0," ",$L$2)</f>
        <v xml:space="preserve"> </v>
      </c>
      <c r="G18" s="248"/>
      <c r="H18" s="99" t="str">
        <f>IF(G17=0," ",$L$2)</f>
        <v xml:space="preserve"> </v>
      </c>
      <c r="I18" s="248"/>
      <c r="J18" s="99" t="str">
        <f>IF(I17=0," ",$L$2)</f>
        <v xml:space="preserve"> </v>
      </c>
      <c r="K18" s="248"/>
      <c r="L18" s="35" t="str">
        <f>IF(K17=0," ",$L$2)</f>
        <v xml:space="preserve"> </v>
      </c>
      <c r="M18" s="28"/>
    </row>
    <row r="19" spans="2:13" ht="21.6" customHeight="1">
      <c r="B19" s="33"/>
      <c r="C19" s="34"/>
      <c r="D19" s="276" t="str">
        <f t="shared" si="13"/>
        <v xml:space="preserve"> </v>
      </c>
      <c r="E19" s="277"/>
      <c r="F19" s="276" t="str">
        <f t="shared" si="14"/>
        <v xml:space="preserve"> </v>
      </c>
      <c r="G19" s="277"/>
      <c r="H19" s="276" t="str">
        <f t="shared" ref="H19" si="22">IF(G19=0," ",TIMEVALUE(LEFT(G19,2)&amp;":"&amp;MID(G19,3,2)&amp;":"&amp;RIGHT(G19,2)))</f>
        <v xml:space="preserve"> </v>
      </c>
      <c r="I19" s="277"/>
      <c r="J19" s="276" t="str">
        <f t="shared" ref="J19" si="23">IF(I19=0," ",TIMEVALUE(LEFT(I19,2)&amp;":"&amp;MID(I19,3,2)&amp;":"&amp;RIGHT(I19,2)))</f>
        <v xml:space="preserve"> </v>
      </c>
      <c r="K19" s="277"/>
      <c r="L19" s="276" t="str">
        <f t="shared" si="17"/>
        <v xml:space="preserve"> </v>
      </c>
      <c r="M19" s="28"/>
    </row>
    <row r="20" spans="2:13" ht="30" customHeight="1">
      <c r="B20" s="36">
        <v>100</v>
      </c>
      <c r="C20" s="116"/>
      <c r="D20" s="22"/>
      <c r="E20" s="22"/>
      <c r="F20" s="22"/>
      <c r="G20" s="22"/>
      <c r="H20" s="22"/>
      <c r="I20" s="22"/>
      <c r="J20" s="22"/>
      <c r="K20" s="22"/>
      <c r="L20" s="22"/>
      <c r="M20" s="28"/>
    </row>
    <row r="21" spans="2:13" ht="30" customHeight="1">
      <c r="B21" s="36">
        <v>101</v>
      </c>
      <c r="C21" s="116"/>
      <c r="D21" s="22"/>
      <c r="E21" s="255"/>
      <c r="F21" s="22"/>
      <c r="G21" s="19"/>
      <c r="H21" s="22"/>
      <c r="I21" s="19"/>
      <c r="J21" s="22"/>
      <c r="K21" s="19"/>
      <c r="L21" s="22"/>
      <c r="M21" s="28"/>
    </row>
    <row r="22" spans="2:13" ht="30" customHeight="1">
      <c r="B22" s="36">
        <v>200</v>
      </c>
      <c r="C22" s="116"/>
      <c r="D22" s="22"/>
      <c r="E22" s="19"/>
      <c r="F22" s="22"/>
      <c r="G22" s="19"/>
      <c r="H22" s="22"/>
      <c r="I22" s="19"/>
      <c r="J22" s="22"/>
      <c r="K22" s="19"/>
      <c r="L22" s="22"/>
      <c r="M22" s="28"/>
    </row>
    <row r="23" spans="2:13" ht="30" customHeight="1">
      <c r="B23" s="36">
        <v>201</v>
      </c>
      <c r="C23" s="116"/>
      <c r="D23" s="22"/>
      <c r="E23" s="19"/>
      <c r="F23" s="22"/>
      <c r="G23" s="19"/>
      <c r="H23" s="22"/>
      <c r="I23" s="19"/>
      <c r="J23" s="22"/>
      <c r="K23" s="19"/>
      <c r="L23" s="22"/>
      <c r="M23" s="28"/>
    </row>
    <row r="24" spans="2:13" ht="30" customHeight="1">
      <c r="B24" s="36">
        <v>308</v>
      </c>
      <c r="C24" s="116"/>
      <c r="D24" s="22"/>
      <c r="E24" s="19"/>
      <c r="F24" s="22"/>
      <c r="G24" s="19"/>
      <c r="H24" s="22"/>
      <c r="I24" s="19"/>
      <c r="J24" s="22"/>
      <c r="K24" s="19"/>
      <c r="L24" s="22"/>
      <c r="M24" s="28"/>
    </row>
    <row r="25" spans="2:13" ht="30" customHeight="1">
      <c r="B25" s="38" t="s">
        <v>24</v>
      </c>
      <c r="C25" s="117"/>
      <c r="D25" s="22" t="str">
        <f>IF(D8=0," ","0")</f>
        <v xml:space="preserve"> </v>
      </c>
      <c r="E25" s="19"/>
      <c r="F25" s="22" t="str">
        <f>IF(F8=0," ","0")</f>
        <v xml:space="preserve"> </v>
      </c>
      <c r="G25" s="19"/>
      <c r="H25" s="22" t="str">
        <f>IF(H8=0," ","0")</f>
        <v xml:space="preserve"> </v>
      </c>
      <c r="I25" s="19"/>
      <c r="J25" s="22" t="str">
        <f>IF(J8=0," ","0")</f>
        <v xml:space="preserve"> </v>
      </c>
      <c r="K25" s="19"/>
      <c r="L25" s="22" t="str">
        <f>IF(L8=0," ","0")</f>
        <v xml:space="preserve"> </v>
      </c>
      <c r="M25" s="28"/>
    </row>
    <row r="26" spans="2:13" ht="30" customHeight="1" thickBot="1">
      <c r="B26" s="39" t="s">
        <v>25</v>
      </c>
      <c r="C26" s="118"/>
      <c r="D26" s="22" t="str">
        <f>IF(D8=0," ","0")</f>
        <v xml:space="preserve"> </v>
      </c>
      <c r="E26" s="19"/>
      <c r="F26" s="22" t="str">
        <f>IF(F8=0," ","0")</f>
        <v xml:space="preserve"> </v>
      </c>
      <c r="G26" s="19"/>
      <c r="H26" s="22" t="str">
        <f>IF(H8=0," ","0")</f>
        <v xml:space="preserve"> </v>
      </c>
      <c r="I26" s="19"/>
      <c r="J26" s="22" t="str">
        <f>IF(J8=0," ","0")</f>
        <v xml:space="preserve"> </v>
      </c>
      <c r="K26" s="19"/>
      <c r="L26" s="22" t="str">
        <f>IF(L8=0," ","0")</f>
        <v xml:space="preserve"> </v>
      </c>
      <c r="M26" s="28"/>
    </row>
    <row r="27" spans="2:13" ht="21.6" customHeight="1" thickTop="1" thickBot="1">
      <c r="B27" s="42" t="s">
        <v>26</v>
      </c>
      <c r="C27" s="119"/>
      <c r="D27" s="43">
        <f>SUM(D20:D26)</f>
        <v>0</v>
      </c>
      <c r="E27" s="256"/>
      <c r="F27" s="43">
        <f>SUM(F20:F26)</f>
        <v>0</v>
      </c>
      <c r="G27" s="256"/>
      <c r="H27" s="43">
        <f>SUM(H20:H26)</f>
        <v>0</v>
      </c>
      <c r="I27" s="256"/>
      <c r="J27" s="43">
        <f>SUM(J20:J26)</f>
        <v>0</v>
      </c>
      <c r="K27" s="274"/>
      <c r="L27" s="100">
        <f>SUM(L20:L26)</f>
        <v>0</v>
      </c>
      <c r="M27" s="28"/>
    </row>
    <row r="28" spans="2:13" ht="21.6" customHeight="1" thickTop="1" thickBot="1">
      <c r="B28" s="42" t="s">
        <v>27</v>
      </c>
      <c r="C28" s="119"/>
      <c r="D28" s="43">
        <f>D27</f>
        <v>0</v>
      </c>
      <c r="E28" s="256"/>
      <c r="F28" s="43">
        <f>D28+F27</f>
        <v>0</v>
      </c>
      <c r="G28" s="256"/>
      <c r="H28" s="43">
        <f>F28+H27</f>
        <v>0</v>
      </c>
      <c r="I28" s="256"/>
      <c r="J28" s="43">
        <f>J27+H28</f>
        <v>0</v>
      </c>
      <c r="K28" s="274"/>
      <c r="L28" s="100">
        <f>L27+J28</f>
        <v>0</v>
      </c>
      <c r="M28" s="130"/>
    </row>
    <row r="29" spans="2:13" ht="21.6" customHeight="1" thickTop="1" thickBot="1">
      <c r="B29" s="45" t="s">
        <v>28</v>
      </c>
      <c r="C29" s="120"/>
      <c r="D29" s="46"/>
      <c r="E29" s="257"/>
      <c r="F29" s="43"/>
      <c r="G29" s="256"/>
      <c r="H29" s="46"/>
      <c r="I29" s="257"/>
      <c r="J29" s="46"/>
      <c r="K29" s="275"/>
      <c r="L29" s="101"/>
      <c r="M29" s="28"/>
    </row>
    <row r="30" spans="2:13" ht="21.6" customHeight="1" thickTop="1" thickBot="1">
      <c r="B30" s="45" t="s">
        <v>29</v>
      </c>
      <c r="C30" s="120"/>
      <c r="D30" s="46"/>
      <c r="E30" s="257"/>
      <c r="F30" s="46"/>
      <c r="G30" s="257"/>
      <c r="H30" s="46"/>
      <c r="I30" s="257"/>
      <c r="J30" s="46"/>
      <c r="K30" s="275"/>
      <c r="L30" s="101"/>
      <c r="M30" s="131" t="s">
        <v>679</v>
      </c>
    </row>
    <row r="31" spans="2:13" ht="21.6" customHeight="1" thickTop="1">
      <c r="B31" s="48"/>
      <c r="L31" s="2" t="s">
        <v>30</v>
      </c>
      <c r="M31" s="28"/>
    </row>
    <row r="32" spans="2:13" ht="21.6" customHeight="1">
      <c r="B32" s="48"/>
      <c r="L32" s="49" t="s">
        <v>31</v>
      </c>
      <c r="M32" s="28"/>
    </row>
    <row r="33" spans="2:13">
      <c r="B33" s="50" t="s">
        <v>32</v>
      </c>
      <c r="C33" s="121"/>
      <c r="D33" t="s">
        <v>33</v>
      </c>
      <c r="M33" s="28"/>
    </row>
    <row r="34" spans="2:13" ht="19.5">
      <c r="B34" s="51" t="s">
        <v>34</v>
      </c>
      <c r="C34" s="122"/>
      <c r="D34" s="52"/>
      <c r="E34" s="258"/>
      <c r="F34" s="52"/>
      <c r="G34" s="258"/>
      <c r="H34" s="52"/>
      <c r="I34" s="258"/>
      <c r="J34" s="52"/>
      <c r="K34" s="258"/>
      <c r="L34" s="52"/>
      <c r="M34" s="28"/>
    </row>
    <row r="35" spans="2:13" ht="19.5">
      <c r="B35" s="51" t="s">
        <v>35</v>
      </c>
      <c r="C35" s="122"/>
      <c r="D35" s="52"/>
      <c r="E35" s="258"/>
      <c r="F35" s="52"/>
      <c r="G35" s="258"/>
      <c r="H35" s="52"/>
      <c r="I35" s="258"/>
      <c r="J35" s="52"/>
      <c r="K35" s="258"/>
      <c r="L35" s="52"/>
      <c r="M35" s="53"/>
    </row>
    <row r="36" spans="2:13" ht="19.5">
      <c r="B36" s="51" t="s">
        <v>36</v>
      </c>
      <c r="C36" s="122"/>
      <c r="D36" s="52"/>
      <c r="E36" s="258"/>
      <c r="F36" s="52"/>
      <c r="G36" s="258"/>
      <c r="H36" s="52"/>
      <c r="I36" s="258"/>
      <c r="J36" s="52"/>
      <c r="K36" s="258"/>
      <c r="L36" s="52"/>
      <c r="M36" s="53"/>
    </row>
    <row r="37" spans="2:13" ht="19.5">
      <c r="B37" s="51"/>
      <c r="C37" s="122"/>
      <c r="D37" s="52"/>
      <c r="E37" s="258"/>
      <c r="F37" s="4"/>
      <c r="G37" s="267"/>
      <c r="H37" s="52"/>
      <c r="I37" s="258"/>
      <c r="J37" s="52"/>
      <c r="K37" s="258"/>
      <c r="L37" s="52"/>
      <c r="M37" s="53"/>
    </row>
    <row r="38" spans="2:13" ht="19.5">
      <c r="B38" s="51" t="s">
        <v>37</v>
      </c>
      <c r="C38" s="122"/>
      <c r="D38" s="52"/>
      <c r="E38" s="258"/>
      <c r="F38" s="52"/>
      <c r="G38" s="258"/>
      <c r="H38" s="52"/>
      <c r="I38" s="258"/>
      <c r="J38" s="52"/>
      <c r="K38" s="258"/>
      <c r="L38" s="52"/>
      <c r="M38" s="53"/>
    </row>
    <row r="39" spans="2:13" ht="19.5">
      <c r="B39" s="51" t="s">
        <v>38</v>
      </c>
      <c r="C39" s="122"/>
      <c r="D39" s="52"/>
      <c r="E39" s="258"/>
      <c r="F39" s="52"/>
      <c r="G39" s="258"/>
      <c r="H39" s="52"/>
      <c r="I39" s="258"/>
      <c r="J39" s="52"/>
      <c r="K39" s="258"/>
      <c r="L39" s="52"/>
      <c r="M39" s="53"/>
    </row>
    <row r="40" spans="2:13" ht="19.5">
      <c r="B40" s="51" t="s">
        <v>39</v>
      </c>
      <c r="C40" s="122"/>
      <c r="D40" s="52"/>
      <c r="E40" s="258"/>
      <c r="F40" s="52"/>
      <c r="G40" s="258"/>
      <c r="H40" s="52"/>
      <c r="I40" s="258"/>
      <c r="J40" s="52"/>
      <c r="K40" s="258"/>
      <c r="L40" s="52"/>
      <c r="M40" s="53"/>
    </row>
    <row r="41" spans="2:13">
      <c r="B41" s="54" t="s">
        <v>40</v>
      </c>
      <c r="C41" s="123"/>
      <c r="D41" s="34"/>
      <c r="E41" s="259"/>
      <c r="H41" s="34"/>
      <c r="I41" s="259"/>
      <c r="J41" s="34"/>
      <c r="K41" s="259"/>
      <c r="L41" s="34"/>
      <c r="M41" s="53"/>
    </row>
    <row r="42" spans="2:13">
      <c r="B42" s="48"/>
      <c r="D42" s="34"/>
      <c r="E42" s="259"/>
      <c r="F42" s="34"/>
      <c r="G42" s="259"/>
      <c r="H42" s="34"/>
      <c r="I42" s="259"/>
      <c r="J42" s="34"/>
      <c r="K42" s="259"/>
      <c r="L42" s="34"/>
      <c r="M42" s="53"/>
    </row>
    <row r="43" spans="2:13" ht="11.45" customHeight="1">
      <c r="B43" s="50" t="s">
        <v>41</v>
      </c>
      <c r="C43" s="121"/>
      <c r="D43" s="55"/>
      <c r="E43" s="260"/>
      <c r="F43" s="34"/>
      <c r="G43" s="259"/>
      <c r="H43" s="34"/>
      <c r="I43" s="259"/>
      <c r="J43" s="55" t="s">
        <v>42</v>
      </c>
      <c r="K43" s="260"/>
      <c r="L43" s="34"/>
      <c r="M43" s="53"/>
    </row>
    <row r="44" spans="2:13" ht="15.75">
      <c r="B44" s="56" t="s">
        <v>43</v>
      </c>
      <c r="C44" s="124"/>
      <c r="D44" s="55"/>
      <c r="E44" s="260"/>
      <c r="F44" s="34"/>
      <c r="G44" s="259"/>
      <c r="H44" s="34" t="s">
        <v>44</v>
      </c>
      <c r="I44" s="259"/>
      <c r="J44" s="34">
        <f>M29*8</f>
        <v>0</v>
      </c>
      <c r="K44" s="259"/>
      <c r="L44" s="57" t="s">
        <v>45</v>
      </c>
      <c r="M44" s="53"/>
    </row>
    <row r="45" spans="2:13" ht="15.75">
      <c r="B45" s="56" t="s">
        <v>46</v>
      </c>
      <c r="C45" s="124"/>
      <c r="D45" s="55" t="s">
        <v>47</v>
      </c>
      <c r="E45" s="260"/>
      <c r="F45" s="34"/>
      <c r="G45" s="259"/>
      <c r="H45" s="34" t="s">
        <v>44</v>
      </c>
      <c r="I45" s="259"/>
      <c r="J45" s="34">
        <f>F46*8</f>
        <v>0</v>
      </c>
      <c r="K45" s="259"/>
      <c r="L45" s="57" t="s">
        <v>48</v>
      </c>
      <c r="M45" s="53"/>
    </row>
    <row r="46" spans="2:13">
      <c r="B46" s="48" t="s">
        <v>49</v>
      </c>
      <c r="D46" s="34"/>
      <c r="E46" s="259"/>
      <c r="F46" s="58"/>
      <c r="G46" s="268"/>
      <c r="H46" s="34"/>
      <c r="I46" s="259"/>
      <c r="J46" s="34"/>
      <c r="K46" s="259"/>
      <c r="L46" s="34"/>
      <c r="M46" s="53"/>
    </row>
    <row r="47" spans="2:13">
      <c r="B47" s="48"/>
      <c r="D47" s="55"/>
      <c r="E47" s="260"/>
      <c r="F47" s="34"/>
      <c r="G47" s="259"/>
      <c r="H47" s="34"/>
      <c r="I47" s="259"/>
      <c r="J47" s="34"/>
      <c r="K47" s="259"/>
      <c r="L47" s="34"/>
      <c r="M47" s="53"/>
    </row>
    <row r="48" spans="2:13" ht="19.5" thickBot="1">
      <c r="B48" s="59" t="s">
        <v>50</v>
      </c>
      <c r="C48" s="125"/>
      <c r="D48" s="60"/>
      <c r="E48" s="261"/>
      <c r="F48" s="34"/>
      <c r="G48" s="259"/>
      <c r="H48" s="60"/>
      <c r="I48" s="261"/>
      <c r="J48" s="60"/>
      <c r="K48" s="261"/>
      <c r="L48" s="60"/>
      <c r="M48" s="53"/>
    </row>
    <row r="49" spans="2:13" ht="16.5" thickBot="1">
      <c r="B49" s="61" t="s">
        <v>51</v>
      </c>
      <c r="C49" s="124"/>
      <c r="D49" s="62"/>
      <c r="E49" s="262"/>
      <c r="F49" s="62"/>
      <c r="G49" s="262"/>
      <c r="H49" s="62"/>
      <c r="I49" s="262"/>
      <c r="J49" s="62"/>
      <c r="K49" s="262"/>
      <c r="L49" s="62"/>
      <c r="M49" s="53"/>
    </row>
    <row r="50" spans="2:13" ht="16.5" thickBot="1">
      <c r="B50" s="61" t="s">
        <v>52</v>
      </c>
      <c r="C50" s="124"/>
      <c r="D50" s="64"/>
      <c r="E50" s="263"/>
      <c r="F50" s="64"/>
      <c r="G50" s="263"/>
      <c r="H50" s="64"/>
      <c r="I50" s="263"/>
      <c r="J50" s="64"/>
      <c r="K50" s="263"/>
      <c r="L50" s="62"/>
      <c r="M50" s="53"/>
    </row>
    <row r="51" spans="2:13">
      <c r="B51" s="65" t="s">
        <v>53</v>
      </c>
      <c r="C51" s="126"/>
      <c r="D51" s="34"/>
      <c r="E51" s="259"/>
      <c r="J51" s="34"/>
      <c r="K51" s="259"/>
      <c r="L51" s="34"/>
      <c r="M51" s="53"/>
    </row>
    <row r="52" spans="2:13" ht="15.75">
      <c r="B52" s="66" t="s">
        <v>54</v>
      </c>
      <c r="C52" s="127"/>
      <c r="D52" s="34"/>
      <c r="E52" s="259"/>
      <c r="F52" s="34"/>
      <c r="G52" s="259"/>
      <c r="H52" s="34"/>
      <c r="I52" s="259"/>
      <c r="J52" s="34"/>
      <c r="K52" s="259"/>
      <c r="L52" s="34"/>
      <c r="M52" s="53"/>
    </row>
    <row r="53" spans="2:13" ht="15.75">
      <c r="B53" s="66"/>
      <c r="C53" s="127"/>
      <c r="D53" s="34"/>
      <c r="E53" s="259"/>
      <c r="F53" s="34"/>
      <c r="G53" s="259"/>
      <c r="H53" s="34"/>
      <c r="I53" s="259"/>
      <c r="J53" s="34"/>
      <c r="K53" s="259"/>
      <c r="L53" s="34"/>
      <c r="M53" s="53"/>
    </row>
    <row r="54" spans="2:13" ht="15.75">
      <c r="B54" s="66"/>
      <c r="C54" s="127"/>
      <c r="D54" s="34"/>
      <c r="E54" s="259"/>
      <c r="F54" s="34"/>
      <c r="G54" s="259"/>
      <c r="H54" s="34"/>
      <c r="I54" s="259"/>
      <c r="J54" s="34"/>
      <c r="K54" s="259"/>
      <c r="L54" s="34"/>
      <c r="M54" s="53"/>
    </row>
    <row r="55" spans="2:13">
      <c r="B55" s="48"/>
      <c r="D55" s="34"/>
      <c r="E55" s="259"/>
      <c r="F55" s="34"/>
      <c r="G55" s="259"/>
      <c r="H55" s="34"/>
      <c r="I55" s="259"/>
      <c r="J55" s="34"/>
      <c r="K55" s="259"/>
      <c r="L55" s="34"/>
      <c r="M55" s="53"/>
    </row>
    <row r="56" spans="2:13" ht="15.75" thickBot="1">
      <c r="B56" s="67"/>
      <c r="C56" s="68"/>
      <c r="D56" s="68"/>
      <c r="E56" s="264"/>
      <c r="F56" s="68"/>
      <c r="G56" s="264"/>
      <c r="H56" s="68"/>
      <c r="I56" s="264"/>
      <c r="J56" s="68"/>
      <c r="K56" s="264"/>
      <c r="L56" s="68"/>
      <c r="M56" s="98"/>
    </row>
    <row r="57" spans="2:13" ht="15.75" thickTop="1"/>
  </sheetData>
  <dataValidations disablePrompts="1" count="8">
    <dataValidation type="list" errorStyle="information" operator="equal" allowBlank="1" showErrorMessage="1" sqref="D34:L34" xr:uid="{00000000-0002-0000-3A00-000000000000}">
      <formula1>"Ted Dunn,Richard Gray,Billy Rueckert, Victor Varney"</formula1>
    </dataValidation>
    <dataValidation type="list" errorStyle="information" operator="equal" allowBlank="1" showErrorMessage="1" sqref="D38:L38" xr:uid="{00000000-0002-0000-3A00-000001000000}">
      <formula1>"Chris R Boli,Jay Horn, Nathan DeWitt"</formula1>
    </dataValidation>
    <dataValidation type="list" errorStyle="information" operator="equal" allowBlank="1" showErrorMessage="1" sqref="D39:L39" xr:uid="{00000000-0002-0000-3A00-000002000000}">
      <formula1>"Dennis Winchell,Harold Boettcher,Rob Grau,Kyle Obermiller,Joe Mills,John Morck,Brandt Wilkus,Chris Tilley,Charles Stirewalt,Victor Varney,Nick Conner,Richard Gray,John Tredway,Donald Marshall"</formula1>
    </dataValidation>
    <dataValidation type="list" errorStyle="information" operator="equal" allowBlank="1" showErrorMessage="1" sqref="D40:L40" xr:uid="{00000000-0002-0000-3A00-000003000000}">
      <formula1>"Dennis Winchell, Art Kotz, Harold BoettcherArt Kotz, Rob Grau,Joe Mills,John Morck,Brandt Wilkus,Chris Tilley,Charles Stirewalt,Victor Varney,Nick Conner,Richard Gray,John Tredway,Donald Marshall"</formula1>
    </dataValidation>
    <dataValidation errorStyle="information" allowBlank="1" showInputMessage="1" showErrorMessage="1" sqref="D41:E41" xr:uid="{00000000-0002-0000-3A00-000004000000}"/>
    <dataValidation type="list" errorStyle="information" operator="equal" allowBlank="1" showErrorMessage="1" sqref="D36:L36" xr:uid="{00000000-0002-0000-3A00-000005000000}">
      <formula1>"Donald Marshall,Charles Stirewalt,Chris Tilley,John Tredway,Victor Varney"</formula1>
    </dataValidation>
    <dataValidation type="list" errorStyle="information" operator="equal" allowBlank="1" showErrorMessage="1" sqref="D35:L35" xr:uid="{00000000-0002-0000-3A00-000006000000}">
      <formula1>"Harold Boettcher,Gene Ezzell,Rob Grau,Roger Koss,Gray Lackey,Michael S MacLean,Joe Mills,John F Morck,Ray Albers"</formula1>
    </dataValidation>
    <dataValidation type="list" errorStyle="warning" operator="equal" allowBlank="1" showErrorMessage="1" sqref="D8:L8" xr:uid="{00000000-0002-0000-3A00-000007000000}">
      <formula1>"17,,399,671,1686,1640"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promptTitle="Check Names" prompt="_x000a__x000a_" xr:uid="{0624B211-D46F-443F-B4C0-CD6BEF3879E8}">
          <x14:formula1>
            <xm:f>DATA_Lists!$X$4:$X$219</xm:f>
          </x14:formula1>
          <xm:sqref>M31</xm:sqref>
        </x14:dataValidation>
        <x14:dataValidation type="list" allowBlank="1" showInputMessage="1" showErrorMessage="1" prompt="Members" xr:uid="{9B45C1BC-AD0D-4D9A-9ED8-621810EC76DD}">
          <x14:formula1>
            <xm:f>DATA_Lists!$U$2:$U$217</xm:f>
          </x14:formula1>
          <xm:sqref>L52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63</vt:i4>
      </vt:variant>
      <vt:variant>
        <vt:lpstr>Named Ranges</vt:lpstr>
      </vt:variant>
      <vt:variant>
        <vt:i4>3</vt:i4>
      </vt:variant>
    </vt:vector>
  </HeadingPairs>
  <TitlesOfParts>
    <vt:vector size="66" baseType="lpstr">
      <vt:lpstr>Schedule</vt:lpstr>
      <vt:lpstr>2023_Trains</vt:lpstr>
      <vt:lpstr>Sheet2</vt:lpstr>
      <vt:lpstr>Membership Schedule</vt:lpstr>
      <vt:lpstr>Master-2</vt:lpstr>
      <vt:lpstr>Master-3</vt:lpstr>
      <vt:lpstr>Master-4</vt:lpstr>
      <vt:lpstr>12-16</vt:lpstr>
      <vt:lpstr>12-10</vt:lpstr>
      <vt:lpstr>12-09</vt:lpstr>
      <vt:lpstr>12-03</vt:lpstr>
      <vt:lpstr>12-02</vt:lpstr>
      <vt:lpstr>11-17</vt:lpstr>
      <vt:lpstr>11-11</vt:lpstr>
      <vt:lpstr>11-08</vt:lpstr>
      <vt:lpstr>10-28</vt:lpstr>
      <vt:lpstr>10-27</vt:lpstr>
      <vt:lpstr>10-21</vt:lpstr>
      <vt:lpstr>10-14</vt:lpstr>
      <vt:lpstr>09-22</vt:lpstr>
      <vt:lpstr>09-17</vt:lpstr>
      <vt:lpstr>09-13</vt:lpstr>
      <vt:lpstr>09-09</vt:lpstr>
      <vt:lpstr>09-08</vt:lpstr>
      <vt:lpstr>08-25</vt:lpstr>
      <vt:lpstr>08-16</vt:lpstr>
      <vt:lpstr>08-11</vt:lpstr>
      <vt:lpstr>08-05</vt:lpstr>
      <vt:lpstr>07-28</vt:lpstr>
      <vt:lpstr>07-23</vt:lpstr>
      <vt:lpstr>07-19</vt:lpstr>
      <vt:lpstr>07-14</vt:lpstr>
      <vt:lpstr>07-01</vt:lpstr>
      <vt:lpstr>06-23</vt:lpstr>
      <vt:lpstr>06-14</vt:lpstr>
      <vt:lpstr>06-11</vt:lpstr>
      <vt:lpstr>06-09</vt:lpstr>
      <vt:lpstr>06-03</vt:lpstr>
      <vt:lpstr>05-26</vt:lpstr>
      <vt:lpstr>05-21new</vt:lpstr>
      <vt:lpstr>05-21</vt:lpstr>
      <vt:lpstr>05-20</vt:lpstr>
      <vt:lpstr>05-17</vt:lpstr>
      <vt:lpstr>05-12</vt:lpstr>
      <vt:lpstr>05-06</vt:lpstr>
      <vt:lpstr>04-23</vt:lpstr>
      <vt:lpstr>Sheet4</vt:lpstr>
      <vt:lpstr>04-21</vt:lpstr>
      <vt:lpstr>04-12</vt:lpstr>
      <vt:lpstr>04-02</vt:lpstr>
      <vt:lpstr>04-01</vt:lpstr>
      <vt:lpstr>03-31</vt:lpstr>
      <vt:lpstr>02-01</vt:lpstr>
      <vt:lpstr>Blank Sheet</vt:lpstr>
      <vt:lpstr>By Theme</vt:lpstr>
      <vt:lpstr>Sheet1</vt:lpstr>
      <vt:lpstr>list2</vt:lpstr>
      <vt:lpstr>DATA_Lists</vt:lpstr>
      <vt:lpstr>Revisions</vt:lpstr>
      <vt:lpstr>Old 2023_Trains</vt:lpstr>
      <vt:lpstr>Duplicate Master</vt:lpstr>
      <vt:lpstr>Old Master</vt:lpstr>
      <vt:lpstr>Master </vt:lpstr>
      <vt:lpstr>'02-01'!Print_Area</vt:lpstr>
      <vt:lpstr>'Old 2023_Trains'!Print_Area</vt:lpstr>
      <vt:lpstr>'Old Master'!Print_Area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dgcha</dc:creator>
  <cp:lastModifiedBy>Ted Dunn</cp:lastModifiedBy>
  <cp:revision>191</cp:revision>
  <cp:lastPrinted>2023-12-18T12:27:51Z</cp:lastPrinted>
  <dcterms:created xsi:type="dcterms:W3CDTF">2020-10-12T12:42:51Z</dcterms:created>
  <dcterms:modified xsi:type="dcterms:W3CDTF">2023-12-18T12:28:01Z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